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228"/>
  <workbookPr defaultThemeVersion="124226"/>
  <mc:AlternateContent xmlns:mc="http://schemas.openxmlformats.org/markup-compatibility/2006">
    <mc:Choice Requires="x15">
      <x15ac:absPath xmlns:x15ac="http://schemas.microsoft.com/office/spreadsheetml/2010/11/ac" url="D:\savee\アフィリエイト媒体\アフィリエイト媒体\5_資金調達\ビジネスローン\テンプレート\"/>
    </mc:Choice>
  </mc:AlternateContent>
  <xr:revisionPtr revIDLastSave="0" documentId="13_ncr:1_{6FE71A04-9055-4711-80F9-83C7BCDA3837}" xr6:coauthVersionLast="45" xr6:coauthVersionMax="45" xr10:uidLastSave="{00000000-0000-0000-0000-000000000000}"/>
  <bookViews>
    <workbookView xWindow="10365" yWindow="375" windowWidth="20250" windowHeight="14025" activeTab="2" xr2:uid="{00000000-000D-0000-FFFF-FFFF00000000}"/>
  </bookViews>
  <sheets>
    <sheet name="元利均等返済" sheetId="5" r:id="rId1"/>
    <sheet name="元金均等返済" sheetId="2" r:id="rId2"/>
    <sheet name="元金一括返済" sheetId="7" r:id="rId3"/>
    <sheet name="使い方" sheetId="6" r:id="rId4"/>
  </sheets>
  <definedNames>
    <definedName name="_xlnm.Print_Area" localSheetId="2">元金一括返済!$B$2:$G$73</definedName>
    <definedName name="_xlnm.Print_Area" localSheetId="1">元金均等返済!$B$2:$G$73</definedName>
    <definedName name="_xlnm.Print_Area" localSheetId="0">元利均等返済!$B$2:$G$73</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3" i="7" l="1"/>
  <c r="E72" i="7"/>
  <c r="E71" i="7"/>
  <c r="E70" i="7"/>
  <c r="E69" i="7"/>
  <c r="E68" i="7"/>
  <c r="E67" i="7"/>
  <c r="E66" i="7"/>
  <c r="E65" i="7"/>
  <c r="E64" i="7"/>
  <c r="E63" i="7"/>
  <c r="E62" i="7"/>
  <c r="E61" i="7"/>
  <c r="E60" i="7"/>
  <c r="E59" i="7"/>
  <c r="E58" i="7"/>
  <c r="E57" i="7"/>
  <c r="E56" i="7"/>
  <c r="E55" i="7"/>
  <c r="E54" i="7"/>
  <c r="E53" i="7"/>
  <c r="E52" i="7"/>
  <c r="E51" i="7"/>
  <c r="E50" i="7"/>
  <c r="E49" i="7"/>
  <c r="E48" i="7"/>
  <c r="E47" i="7"/>
  <c r="E46" i="7"/>
  <c r="E45" i="7"/>
  <c r="E44" i="7"/>
  <c r="E43" i="7"/>
  <c r="E42" i="7"/>
  <c r="E41" i="7"/>
  <c r="E40" i="7"/>
  <c r="E39" i="7"/>
  <c r="E38" i="7"/>
  <c r="E37" i="7"/>
  <c r="E36" i="7"/>
  <c r="E35" i="7"/>
  <c r="E34" i="7"/>
  <c r="E33" i="7"/>
  <c r="E32" i="7"/>
  <c r="E31" i="7"/>
  <c r="E30" i="7"/>
  <c r="E29" i="7"/>
  <c r="E28" i="7"/>
  <c r="E27" i="7"/>
  <c r="E26" i="7"/>
  <c r="E25" i="7"/>
  <c r="E24" i="7"/>
  <c r="E23" i="7"/>
  <c r="E22" i="7"/>
  <c r="E21" i="7"/>
  <c r="E20" i="7"/>
  <c r="E19" i="7"/>
  <c r="E18" i="7"/>
  <c r="E17" i="7"/>
  <c r="E16" i="7"/>
  <c r="E15" i="7"/>
  <c r="E14" i="7"/>
  <c r="E13" i="7"/>
  <c r="G13" i="7" s="1"/>
  <c r="C13" i="7"/>
  <c r="C14" i="7" s="1"/>
  <c r="C15" i="7" s="1"/>
  <c r="C16" i="7" s="1"/>
  <c r="C17" i="7" s="1"/>
  <c r="C18" i="7" s="1"/>
  <c r="C19" i="7" s="1"/>
  <c r="C20" i="7" s="1"/>
  <c r="C21" i="7" s="1"/>
  <c r="C22" i="7" s="1"/>
  <c r="C23" i="7" s="1"/>
  <c r="C24" i="7" s="1"/>
  <c r="C25" i="7" s="1"/>
  <c r="C26" i="7" s="1"/>
  <c r="C27" i="7" s="1"/>
  <c r="C28" i="7" s="1"/>
  <c r="C29" i="7" s="1"/>
  <c r="C30" i="7" s="1"/>
  <c r="C31" i="7" s="1"/>
  <c r="C32" i="7" s="1"/>
  <c r="C33" i="7" s="1"/>
  <c r="C34" i="7" s="1"/>
  <c r="C35" i="7" s="1"/>
  <c r="C36" i="7" s="1"/>
  <c r="C37" i="7" s="1"/>
  <c r="C38" i="7" s="1"/>
  <c r="C39" i="7" s="1"/>
  <c r="C40" i="7" s="1"/>
  <c r="C41" i="7" s="1"/>
  <c r="C42" i="7" s="1"/>
  <c r="C43" i="7" s="1"/>
  <c r="C44" i="7" s="1"/>
  <c r="C45" i="7" s="1"/>
  <c r="C46" i="7" s="1"/>
  <c r="C47" i="7" s="1"/>
  <c r="C48" i="7" s="1"/>
  <c r="C49" i="7" s="1"/>
  <c r="C50" i="7" s="1"/>
  <c r="C51" i="7" s="1"/>
  <c r="C52" i="7" s="1"/>
  <c r="C53" i="7" s="1"/>
  <c r="C54" i="7" s="1"/>
  <c r="C55" i="7" s="1"/>
  <c r="C56" i="7" s="1"/>
  <c r="C57" i="7" s="1"/>
  <c r="C58" i="7" s="1"/>
  <c r="C59" i="7" s="1"/>
  <c r="C60" i="7" s="1"/>
  <c r="C61" i="7" s="1"/>
  <c r="C62" i="7" s="1"/>
  <c r="C63" i="7" s="1"/>
  <c r="C64" i="7" s="1"/>
  <c r="C65" i="7" s="1"/>
  <c r="C66" i="7" s="1"/>
  <c r="C67" i="7" s="1"/>
  <c r="C68" i="7" s="1"/>
  <c r="C69" i="7" s="1"/>
  <c r="C70" i="7" s="1"/>
  <c r="C71" i="7" s="1"/>
  <c r="C72" i="7" s="1"/>
  <c r="D13" i="7" l="1"/>
  <c r="E73" i="7"/>
  <c r="F6" i="7" s="1"/>
  <c r="G14" i="7"/>
  <c r="F14" i="7"/>
  <c r="D14" i="7" s="1"/>
  <c r="G15" i="7" l="1"/>
  <c r="F15" i="7"/>
  <c r="D15" i="7" s="1"/>
  <c r="G16" i="7" l="1"/>
  <c r="F16" i="7"/>
  <c r="D16" i="7" l="1"/>
  <c r="F17" i="7"/>
  <c r="D17" i="7" s="1"/>
  <c r="G17" i="7"/>
  <c r="F72" i="5"/>
  <c r="E72" i="5"/>
  <c r="F71" i="5"/>
  <c r="E71" i="5"/>
  <c r="F70" i="5"/>
  <c r="E70" i="5"/>
  <c r="F69" i="5"/>
  <c r="E69" i="5"/>
  <c r="F68" i="5"/>
  <c r="E68" i="5"/>
  <c r="F67" i="5"/>
  <c r="E67" i="5"/>
  <c r="F66" i="5"/>
  <c r="E66" i="5"/>
  <c r="F65" i="5"/>
  <c r="E65" i="5"/>
  <c r="F64" i="5"/>
  <c r="E64" i="5"/>
  <c r="F63" i="5"/>
  <c r="E63" i="5"/>
  <c r="F62" i="5"/>
  <c r="E62" i="5"/>
  <c r="F61" i="5"/>
  <c r="E61" i="5"/>
  <c r="F60" i="5"/>
  <c r="E60" i="5"/>
  <c r="F59" i="5"/>
  <c r="E59" i="5"/>
  <c r="F58" i="5"/>
  <c r="E58" i="5"/>
  <c r="F57" i="5"/>
  <c r="E57" i="5"/>
  <c r="F56" i="5"/>
  <c r="E56" i="5"/>
  <c r="F55" i="5"/>
  <c r="E55" i="5"/>
  <c r="F54" i="5"/>
  <c r="E54" i="5"/>
  <c r="F53" i="5"/>
  <c r="E53" i="5"/>
  <c r="F52" i="5"/>
  <c r="E52" i="5"/>
  <c r="F51" i="5"/>
  <c r="E51" i="5"/>
  <c r="F50" i="5"/>
  <c r="E50" i="5"/>
  <c r="F49" i="5"/>
  <c r="E49" i="5"/>
  <c r="F48" i="5"/>
  <c r="E48" i="5"/>
  <c r="F47" i="5"/>
  <c r="E47" i="5"/>
  <c r="F46" i="5"/>
  <c r="E46" i="5"/>
  <c r="F45" i="5"/>
  <c r="E45" i="5"/>
  <c r="F44" i="5"/>
  <c r="E44" i="5"/>
  <c r="F43" i="5"/>
  <c r="E43" i="5"/>
  <c r="F42" i="5"/>
  <c r="E42" i="5"/>
  <c r="F41" i="5"/>
  <c r="E41" i="5"/>
  <c r="F40" i="5"/>
  <c r="E40" i="5"/>
  <c r="F39" i="5"/>
  <c r="E39" i="5"/>
  <c r="F38" i="5"/>
  <c r="E38" i="5"/>
  <c r="F37" i="5"/>
  <c r="E37" i="5"/>
  <c r="F36" i="5"/>
  <c r="E36" i="5"/>
  <c r="F35" i="5"/>
  <c r="E35" i="5"/>
  <c r="F34" i="5"/>
  <c r="E34" i="5"/>
  <c r="F33" i="5"/>
  <c r="E33" i="5"/>
  <c r="F32" i="5"/>
  <c r="E32" i="5"/>
  <c r="F31" i="5"/>
  <c r="E31" i="5"/>
  <c r="F30" i="5"/>
  <c r="E30" i="5"/>
  <c r="F29" i="5"/>
  <c r="E29" i="5"/>
  <c r="F28" i="5"/>
  <c r="E28" i="5"/>
  <c r="F27" i="5"/>
  <c r="E27" i="5"/>
  <c r="F26" i="5"/>
  <c r="E26" i="5"/>
  <c r="F25" i="5"/>
  <c r="E25" i="5"/>
  <c r="F24" i="5"/>
  <c r="E24" i="5"/>
  <c r="F23" i="5"/>
  <c r="E23" i="5"/>
  <c r="F22" i="5"/>
  <c r="E22" i="5"/>
  <c r="F21" i="5"/>
  <c r="E21" i="5"/>
  <c r="F20" i="5"/>
  <c r="E20" i="5"/>
  <c r="F19" i="5"/>
  <c r="E19" i="5"/>
  <c r="F18" i="5"/>
  <c r="E18" i="5"/>
  <c r="F17" i="5"/>
  <c r="E17" i="5"/>
  <c r="F16" i="5"/>
  <c r="E16" i="5"/>
  <c r="F15" i="5"/>
  <c r="E15" i="5"/>
  <c r="F14" i="5"/>
  <c r="E14" i="5"/>
  <c r="F13" i="5"/>
  <c r="E13" i="5"/>
  <c r="G13" i="5" s="1"/>
  <c r="D13" i="5"/>
  <c r="D72" i="5"/>
  <c r="D71" i="5"/>
  <c r="D70" i="5"/>
  <c r="D69" i="5"/>
  <c r="D68" i="5"/>
  <c r="D67" i="5"/>
  <c r="D66" i="5"/>
  <c r="D65" i="5"/>
  <c r="D64" i="5"/>
  <c r="D63" i="5"/>
  <c r="D62" i="5"/>
  <c r="D61" i="5"/>
  <c r="D60" i="5"/>
  <c r="D59" i="5"/>
  <c r="D58" i="5"/>
  <c r="D57" i="5"/>
  <c r="D56" i="5"/>
  <c r="D55" i="5"/>
  <c r="D54" i="5"/>
  <c r="D53" i="5"/>
  <c r="D52" i="5"/>
  <c r="D51" i="5"/>
  <c r="D50" i="5"/>
  <c r="D49" i="5"/>
  <c r="D48" i="5"/>
  <c r="D47" i="5"/>
  <c r="D46" i="5"/>
  <c r="D45" i="5"/>
  <c r="D44" i="5"/>
  <c r="D43" i="5"/>
  <c r="D42" i="5"/>
  <c r="D41" i="5"/>
  <c r="D40" i="5"/>
  <c r="D39" i="5"/>
  <c r="D38" i="5"/>
  <c r="D37" i="5"/>
  <c r="D36" i="5"/>
  <c r="D35" i="5"/>
  <c r="D34" i="5"/>
  <c r="D33" i="5"/>
  <c r="D32" i="5"/>
  <c r="D31" i="5"/>
  <c r="D30" i="5"/>
  <c r="D29" i="5"/>
  <c r="D28" i="5"/>
  <c r="D27" i="5"/>
  <c r="D26" i="5"/>
  <c r="D25" i="5"/>
  <c r="D24" i="5"/>
  <c r="D23" i="5"/>
  <c r="D22" i="5"/>
  <c r="D21" i="5"/>
  <c r="D20" i="5"/>
  <c r="D19" i="5"/>
  <c r="D18" i="5"/>
  <c r="D17" i="5"/>
  <c r="D16" i="5"/>
  <c r="D15" i="5"/>
  <c r="D14" i="5"/>
  <c r="E13" i="2"/>
  <c r="C13" i="5"/>
  <c r="C14" i="5" s="1"/>
  <c r="C15" i="5" s="1"/>
  <c r="C16" i="5" s="1"/>
  <c r="C17" i="5" s="1"/>
  <c r="C18" i="5" s="1"/>
  <c r="C19" i="5" s="1"/>
  <c r="C20" i="5" s="1"/>
  <c r="C21" i="5" s="1"/>
  <c r="C22" i="5" s="1"/>
  <c r="C23" i="5" s="1"/>
  <c r="C24" i="5" s="1"/>
  <c r="C25" i="5" s="1"/>
  <c r="C26" i="5" s="1"/>
  <c r="C27" i="5" s="1"/>
  <c r="C28" i="5" s="1"/>
  <c r="C29" i="5" s="1"/>
  <c r="C30" i="5" s="1"/>
  <c r="C31" i="5" s="1"/>
  <c r="C32" i="5" s="1"/>
  <c r="C33" i="5" s="1"/>
  <c r="C34" i="5" s="1"/>
  <c r="C35" i="5" s="1"/>
  <c r="C36" i="5" s="1"/>
  <c r="C37" i="5" s="1"/>
  <c r="C38" i="5" s="1"/>
  <c r="C39" i="5" s="1"/>
  <c r="C40" i="5" s="1"/>
  <c r="C41" i="5" s="1"/>
  <c r="C42" i="5" s="1"/>
  <c r="C43" i="5" s="1"/>
  <c r="C44" i="5" s="1"/>
  <c r="C45" i="5" s="1"/>
  <c r="C46" i="5" s="1"/>
  <c r="C47" i="5" s="1"/>
  <c r="C48" i="5" s="1"/>
  <c r="C49" i="5" s="1"/>
  <c r="C50" i="5" s="1"/>
  <c r="C51" i="5" s="1"/>
  <c r="C52" i="5" s="1"/>
  <c r="C53" i="5" s="1"/>
  <c r="C54" i="5" s="1"/>
  <c r="C55" i="5" s="1"/>
  <c r="C56" i="5" s="1"/>
  <c r="C57" i="5" s="1"/>
  <c r="C58" i="5" s="1"/>
  <c r="C59" i="5" s="1"/>
  <c r="C60" i="5" s="1"/>
  <c r="C61" i="5" s="1"/>
  <c r="C62" i="5" s="1"/>
  <c r="C63" i="5" s="1"/>
  <c r="C64" i="5" s="1"/>
  <c r="C65" i="5" s="1"/>
  <c r="C66" i="5" s="1"/>
  <c r="C67" i="5" s="1"/>
  <c r="C68" i="5" s="1"/>
  <c r="C69" i="5" s="1"/>
  <c r="C70" i="5" s="1"/>
  <c r="C71" i="5" s="1"/>
  <c r="C72" i="5" s="1"/>
  <c r="G18" i="7" l="1"/>
  <c r="F18" i="7"/>
  <c r="D18" i="7" s="1"/>
  <c r="G14" i="5"/>
  <c r="E73" i="5"/>
  <c r="F6" i="5" s="1"/>
  <c r="G19" i="7" l="1"/>
  <c r="F19" i="7"/>
  <c r="D19" i="7" s="1"/>
  <c r="G15" i="5"/>
  <c r="G16" i="5" s="1"/>
  <c r="G20" i="7" l="1"/>
  <c r="F20" i="7"/>
  <c r="D20" i="7" s="1"/>
  <c r="G17" i="5"/>
  <c r="G21" i="7" l="1"/>
  <c r="F21" i="7"/>
  <c r="D21" i="7" s="1"/>
  <c r="G18" i="5"/>
  <c r="E72" i="2"/>
  <c r="E71" i="2"/>
  <c r="E70" i="2"/>
  <c r="E69" i="2"/>
  <c r="E68" i="2"/>
  <c r="E67" i="2"/>
  <c r="E66" i="2"/>
  <c r="E65" i="2"/>
  <c r="E64" i="2"/>
  <c r="E63" i="2"/>
  <c r="E62" i="2"/>
  <c r="E61" i="2"/>
  <c r="E60" i="2"/>
  <c r="E59" i="2"/>
  <c r="E58" i="2"/>
  <c r="E57" i="2"/>
  <c r="E56" i="2"/>
  <c r="E55" i="2"/>
  <c r="E54" i="2"/>
  <c r="E53" i="2"/>
  <c r="E52" i="2"/>
  <c r="E51" i="2"/>
  <c r="E50" i="2"/>
  <c r="E49" i="2"/>
  <c r="E48" i="2"/>
  <c r="E47" i="2"/>
  <c r="E46" i="2"/>
  <c r="E45" i="2"/>
  <c r="E44" i="2"/>
  <c r="E43" i="2"/>
  <c r="E42" i="2"/>
  <c r="E41" i="2"/>
  <c r="E40" i="2"/>
  <c r="E39" i="2"/>
  <c r="E38" i="2"/>
  <c r="E37" i="2"/>
  <c r="E36" i="2"/>
  <c r="E35" i="2"/>
  <c r="E34" i="2"/>
  <c r="E33" i="2"/>
  <c r="E32" i="2"/>
  <c r="E31" i="2"/>
  <c r="E30" i="2"/>
  <c r="E29" i="2"/>
  <c r="E28" i="2"/>
  <c r="E27" i="2"/>
  <c r="E26" i="2"/>
  <c r="E25" i="2"/>
  <c r="E24" i="2"/>
  <c r="E23" i="2"/>
  <c r="E22" i="2"/>
  <c r="E21" i="2"/>
  <c r="E20" i="2"/>
  <c r="E19" i="2"/>
  <c r="E18" i="2"/>
  <c r="E17" i="2"/>
  <c r="E16" i="2"/>
  <c r="E15" i="2"/>
  <c r="E14" i="2"/>
  <c r="F13" i="2"/>
  <c r="C13" i="2"/>
  <c r="C14" i="2" s="1"/>
  <c r="C15" i="2" s="1"/>
  <c r="C16" i="2" s="1"/>
  <c r="C17" i="2" s="1"/>
  <c r="C18" i="2" s="1"/>
  <c r="C19" i="2" s="1"/>
  <c r="C20" i="2" s="1"/>
  <c r="C21" i="2" s="1"/>
  <c r="C22" i="2" s="1"/>
  <c r="C23" i="2" s="1"/>
  <c r="C24" i="2" s="1"/>
  <c r="C25" i="2" s="1"/>
  <c r="C26" i="2" s="1"/>
  <c r="C27" i="2" s="1"/>
  <c r="C28" i="2" s="1"/>
  <c r="C29" i="2" s="1"/>
  <c r="C30" i="2" s="1"/>
  <c r="C31" i="2" s="1"/>
  <c r="C32" i="2" s="1"/>
  <c r="C33" i="2" s="1"/>
  <c r="C34" i="2" s="1"/>
  <c r="C35" i="2" s="1"/>
  <c r="C36" i="2" s="1"/>
  <c r="C37" i="2" s="1"/>
  <c r="C38" i="2" s="1"/>
  <c r="C39" i="2" s="1"/>
  <c r="C40" i="2" s="1"/>
  <c r="C41" i="2" s="1"/>
  <c r="C42" i="2" s="1"/>
  <c r="C43" i="2" s="1"/>
  <c r="C44" i="2" s="1"/>
  <c r="C45" i="2" s="1"/>
  <c r="C46" i="2" s="1"/>
  <c r="C47" i="2" s="1"/>
  <c r="C48" i="2" s="1"/>
  <c r="C49" i="2" s="1"/>
  <c r="C50" i="2" s="1"/>
  <c r="C51" i="2" s="1"/>
  <c r="C52" i="2" s="1"/>
  <c r="C53" i="2" s="1"/>
  <c r="C54" i="2" s="1"/>
  <c r="C55" i="2" s="1"/>
  <c r="C56" i="2" s="1"/>
  <c r="C57" i="2" s="1"/>
  <c r="C58" i="2" s="1"/>
  <c r="C59" i="2" s="1"/>
  <c r="C60" i="2" s="1"/>
  <c r="C61" i="2" s="1"/>
  <c r="C62" i="2" s="1"/>
  <c r="C63" i="2" s="1"/>
  <c r="C64" i="2" s="1"/>
  <c r="C65" i="2" s="1"/>
  <c r="C66" i="2" s="1"/>
  <c r="C67" i="2" s="1"/>
  <c r="C68" i="2" s="1"/>
  <c r="C69" i="2" s="1"/>
  <c r="C70" i="2" s="1"/>
  <c r="C71" i="2" s="1"/>
  <c r="C72" i="2" s="1"/>
  <c r="G22" i="7" l="1"/>
  <c r="F22" i="7"/>
  <c r="D22" i="7" s="1"/>
  <c r="G19" i="5"/>
  <c r="G23" i="7" l="1"/>
  <c r="F23" i="7"/>
  <c r="D23" i="7" s="1"/>
  <c r="G20" i="5"/>
  <c r="F24" i="7" l="1"/>
  <c r="D24" i="7" s="1"/>
  <c r="G24" i="7"/>
  <c r="G21" i="5"/>
  <c r="F25" i="7" l="1"/>
  <c r="D25" i="7" s="1"/>
  <c r="G25" i="7"/>
  <c r="G22" i="5"/>
  <c r="G26" i="7" l="1"/>
  <c r="F26" i="7"/>
  <c r="D26" i="7" s="1"/>
  <c r="G23" i="5"/>
  <c r="F27" i="7" l="1"/>
  <c r="D27" i="7" s="1"/>
  <c r="G27" i="7"/>
  <c r="G24" i="5"/>
  <c r="G28" i="7" l="1"/>
  <c r="F28" i="7"/>
  <c r="D28" i="7" s="1"/>
  <c r="G25" i="5"/>
  <c r="F29" i="7" l="1"/>
  <c r="D29" i="7" s="1"/>
  <c r="G29" i="7"/>
  <c r="G26" i="5"/>
  <c r="G30" i="7" l="1"/>
  <c r="F30" i="7"/>
  <c r="D30" i="7" s="1"/>
  <c r="G27" i="5"/>
  <c r="G31" i="7" l="1"/>
  <c r="F31" i="7"/>
  <c r="D31" i="7" s="1"/>
  <c r="G28" i="5"/>
  <c r="F32" i="7" l="1"/>
  <c r="D32" i="7" s="1"/>
  <c r="G32" i="7"/>
  <c r="G29" i="5"/>
  <c r="G33" i="7" l="1"/>
  <c r="F33" i="7"/>
  <c r="D33" i="7" s="1"/>
  <c r="G30" i="5"/>
  <c r="F34" i="7" l="1"/>
  <c r="D34" i="7" s="1"/>
  <c r="G34" i="7"/>
  <c r="G31" i="5"/>
  <c r="F35" i="7" l="1"/>
  <c r="D35" i="7" s="1"/>
  <c r="G35" i="7"/>
  <c r="G32" i="5"/>
  <c r="F36" i="7" l="1"/>
  <c r="D36" i="7" s="1"/>
  <c r="G36" i="7"/>
  <c r="G33" i="5"/>
  <c r="F37" i="7" l="1"/>
  <c r="D37" i="7" s="1"/>
  <c r="G37" i="7"/>
  <c r="G34" i="5"/>
  <c r="G38" i="7" l="1"/>
  <c r="F38" i="7"/>
  <c r="D38" i="7" s="1"/>
  <c r="G35" i="5"/>
  <c r="F39" i="7" l="1"/>
  <c r="D39" i="7" s="1"/>
  <c r="G39" i="7"/>
  <c r="G36" i="5"/>
  <c r="G40" i="7" l="1"/>
  <c r="F40" i="7"/>
  <c r="D40" i="7" s="1"/>
  <c r="G37" i="5"/>
  <c r="F41" i="7" l="1"/>
  <c r="D41" i="7" s="1"/>
  <c r="G41" i="7"/>
  <c r="G38" i="5"/>
  <c r="F42" i="7" l="1"/>
  <c r="D42" i="7" s="1"/>
  <c r="G42" i="7"/>
  <c r="G39" i="5"/>
  <c r="G43" i="7" l="1"/>
  <c r="F43" i="7"/>
  <c r="D43" i="7" s="1"/>
  <c r="G40" i="5"/>
  <c r="G44" i="7" l="1"/>
  <c r="F44" i="7"/>
  <c r="D44" i="7" s="1"/>
  <c r="G41" i="5"/>
  <c r="G45" i="7" l="1"/>
  <c r="F45" i="7"/>
  <c r="D45" i="7" s="1"/>
  <c r="G42" i="5"/>
  <c r="G46" i="7" l="1"/>
  <c r="F46" i="7"/>
  <c r="D46" i="7" s="1"/>
  <c r="G43" i="5"/>
  <c r="F47" i="7" l="1"/>
  <c r="D47" i="7" s="1"/>
  <c r="G47" i="7"/>
  <c r="G44" i="5"/>
  <c r="F48" i="7" l="1"/>
  <c r="D48" i="7" s="1"/>
  <c r="G48" i="7"/>
  <c r="G45" i="5"/>
  <c r="G49" i="7" l="1"/>
  <c r="F49" i="7"/>
  <c r="D49" i="7" s="1"/>
  <c r="G46" i="5"/>
  <c r="G50" i="7" l="1"/>
  <c r="F50" i="7"/>
  <c r="D50" i="7" s="1"/>
  <c r="G47" i="5"/>
  <c r="G51" i="7" l="1"/>
  <c r="F51" i="7"/>
  <c r="D51" i="7" s="1"/>
  <c r="G48" i="5"/>
  <c r="G52" i="7" l="1"/>
  <c r="F52" i="7"/>
  <c r="D52" i="7" s="1"/>
  <c r="G49" i="5"/>
  <c r="F53" i="7" l="1"/>
  <c r="D53" i="7" s="1"/>
  <c r="G53" i="7"/>
  <c r="G50" i="5"/>
  <c r="G54" i="7" l="1"/>
  <c r="F54" i="7"/>
  <c r="D54" i="7" s="1"/>
  <c r="G51" i="5"/>
  <c r="G55" i="7" l="1"/>
  <c r="F55" i="7"/>
  <c r="D55" i="7" s="1"/>
  <c r="G52" i="5"/>
  <c r="G56" i="7" l="1"/>
  <c r="F56" i="7"/>
  <c r="D56" i="7" s="1"/>
  <c r="G53" i="5"/>
  <c r="G57" i="7" l="1"/>
  <c r="F57" i="7"/>
  <c r="D57" i="7" s="1"/>
  <c r="G54" i="5"/>
  <c r="G58" i="7" l="1"/>
  <c r="F58" i="7"/>
  <c r="D58" i="7" s="1"/>
  <c r="G55" i="5"/>
  <c r="F59" i="7" l="1"/>
  <c r="D59" i="7" s="1"/>
  <c r="G59" i="7"/>
  <c r="G56" i="5"/>
  <c r="F60" i="7" l="1"/>
  <c r="D60" i="7" s="1"/>
  <c r="G60" i="7"/>
  <c r="G57" i="5"/>
  <c r="G61" i="7" l="1"/>
  <c r="F61" i="7"/>
  <c r="D61" i="7" s="1"/>
  <c r="G58" i="5"/>
  <c r="G62" i="7" l="1"/>
  <c r="F62" i="7"/>
  <c r="D62" i="7" s="1"/>
  <c r="G59" i="5"/>
  <c r="G63" i="7" l="1"/>
  <c r="F63" i="7"/>
  <c r="D63" i="7" s="1"/>
  <c r="G60" i="5"/>
  <c r="G64" i="7" l="1"/>
  <c r="F64" i="7"/>
  <c r="D64" i="7" s="1"/>
  <c r="G61" i="5"/>
  <c r="G65" i="7" l="1"/>
  <c r="F65" i="7"/>
  <c r="D65" i="7" s="1"/>
  <c r="G62" i="5"/>
  <c r="G66" i="7" l="1"/>
  <c r="F66" i="7"/>
  <c r="D66" i="7" s="1"/>
  <c r="G63" i="5"/>
  <c r="G67" i="7" l="1"/>
  <c r="F67" i="7"/>
  <c r="D67" i="7" s="1"/>
  <c r="G64" i="5"/>
  <c r="G68" i="7" l="1"/>
  <c r="F68" i="7"/>
  <c r="D68" i="7" s="1"/>
  <c r="G65" i="5"/>
  <c r="G69" i="7" l="1"/>
  <c r="F69" i="7"/>
  <c r="D69" i="7" s="1"/>
  <c r="G66" i="5"/>
  <c r="F70" i="7" l="1"/>
  <c r="D70" i="7" s="1"/>
  <c r="G70" i="7"/>
  <c r="G67" i="5"/>
  <c r="G71" i="7" l="1"/>
  <c r="F71" i="7"/>
  <c r="D71" i="7" s="1"/>
  <c r="G68" i="5"/>
  <c r="F72" i="7" l="1"/>
  <c r="G72" i="7"/>
  <c r="G73" i="7" s="1"/>
  <c r="G69" i="5"/>
  <c r="D72" i="7" l="1"/>
  <c r="D73" i="7" s="1"/>
  <c r="F4" i="7" s="1"/>
  <c r="F73" i="7"/>
  <c r="F5" i="7" s="1"/>
  <c r="G70" i="5"/>
  <c r="G71" i="5" l="1"/>
  <c r="G72" i="5" l="1"/>
  <c r="G73" i="5" s="1"/>
  <c r="D73" i="5" l="1"/>
  <c r="F4" i="5" s="1"/>
  <c r="F73" i="5"/>
  <c r="F5" i="5" s="1"/>
  <c r="D13" i="2" l="1"/>
  <c r="G13" i="2"/>
  <c r="F14" i="2" s="1"/>
  <c r="E73" i="2"/>
  <c r="F6" i="2" s="1"/>
  <c r="D14" i="2" l="1"/>
  <c r="G14" i="2"/>
  <c r="F15" i="2" l="1"/>
  <c r="G15" i="2"/>
  <c r="F16" i="2" l="1"/>
  <c r="D16" i="2" s="1"/>
  <c r="G16" i="2"/>
  <c r="D15" i="2"/>
  <c r="F17" i="2" l="1"/>
  <c r="G17" i="2"/>
  <c r="G18" i="2" l="1"/>
  <c r="F18" i="2"/>
  <c r="D18" i="2" s="1"/>
  <c r="D17" i="2"/>
  <c r="F19" i="2" l="1"/>
  <c r="G19" i="2"/>
  <c r="F20" i="2" l="1"/>
  <c r="D20" i="2" s="1"/>
  <c r="G20" i="2"/>
  <c r="D19" i="2"/>
  <c r="G21" i="2" l="1"/>
  <c r="F21" i="2"/>
  <c r="D21" i="2" l="1"/>
  <c r="G22" i="2"/>
  <c r="F22" i="2"/>
  <c r="D22" i="2" s="1"/>
  <c r="F23" i="2" l="1"/>
  <c r="D23" i="2" s="1"/>
  <c r="G23" i="2"/>
  <c r="F24" i="2" l="1"/>
  <c r="D24" i="2" s="1"/>
  <c r="G24" i="2"/>
  <c r="G25" i="2" l="1"/>
  <c r="F25" i="2"/>
  <c r="D25" i="2" s="1"/>
  <c r="G26" i="2" l="1"/>
  <c r="F26" i="2"/>
  <c r="D26" i="2" s="1"/>
  <c r="F27" i="2" l="1"/>
  <c r="D27" i="2" s="1"/>
  <c r="G27" i="2"/>
  <c r="F28" i="2" l="1"/>
  <c r="D28" i="2" s="1"/>
  <c r="G28" i="2"/>
  <c r="F29" i="2" l="1"/>
  <c r="D29" i="2" s="1"/>
  <c r="G29" i="2"/>
  <c r="G30" i="2" l="1"/>
  <c r="F30" i="2"/>
  <c r="D30" i="2" s="1"/>
  <c r="F31" i="2" l="1"/>
  <c r="D31" i="2" s="1"/>
  <c r="G31" i="2"/>
  <c r="F32" i="2" l="1"/>
  <c r="D32" i="2" s="1"/>
  <c r="G32" i="2"/>
  <c r="G33" i="2" l="1"/>
  <c r="F33" i="2"/>
  <c r="D33" i="2" s="1"/>
  <c r="G34" i="2" l="1"/>
  <c r="F34" i="2"/>
  <c r="D34" i="2" s="1"/>
  <c r="F35" i="2" l="1"/>
  <c r="D35" i="2" s="1"/>
  <c r="G35" i="2"/>
  <c r="F36" i="2" l="1"/>
  <c r="D36" i="2" s="1"/>
  <c r="G36" i="2"/>
  <c r="F37" i="2" l="1"/>
  <c r="D37" i="2" s="1"/>
  <c r="G37" i="2"/>
  <c r="G38" i="2" l="1"/>
  <c r="F38" i="2"/>
  <c r="D38" i="2" s="1"/>
  <c r="F39" i="2" l="1"/>
  <c r="D39" i="2" s="1"/>
  <c r="G39" i="2"/>
  <c r="F40" i="2" l="1"/>
  <c r="D40" i="2" s="1"/>
  <c r="G40" i="2"/>
  <c r="G41" i="2" l="1"/>
  <c r="F41" i="2"/>
  <c r="D41" i="2" s="1"/>
  <c r="F42" i="2" l="1"/>
  <c r="D42" i="2" s="1"/>
  <c r="G42" i="2"/>
  <c r="F43" i="2" l="1"/>
  <c r="D43" i="2" s="1"/>
  <c r="G43" i="2"/>
  <c r="F44" i="2" l="1"/>
  <c r="D44" i="2" s="1"/>
  <c r="G44" i="2"/>
  <c r="F45" i="2" l="1"/>
  <c r="D45" i="2" s="1"/>
  <c r="G45" i="2"/>
  <c r="G46" i="2" l="1"/>
  <c r="F46" i="2"/>
  <c r="D46" i="2" s="1"/>
  <c r="G47" i="2" l="1"/>
  <c r="F47" i="2"/>
  <c r="D47" i="2" s="1"/>
  <c r="G48" i="2" l="1"/>
  <c r="F48" i="2"/>
  <c r="D48" i="2" s="1"/>
  <c r="G49" i="2" l="1"/>
  <c r="F49" i="2"/>
  <c r="D49" i="2" s="1"/>
  <c r="G50" i="2" l="1"/>
  <c r="F50" i="2"/>
  <c r="D50" i="2" s="1"/>
  <c r="F51" i="2" l="1"/>
  <c r="D51" i="2" s="1"/>
  <c r="G51" i="2"/>
  <c r="F52" i="2" l="1"/>
  <c r="D52" i="2" s="1"/>
  <c r="G52" i="2"/>
  <c r="G53" i="2" l="1"/>
  <c r="F53" i="2"/>
  <c r="D53" i="2" s="1"/>
  <c r="G54" i="2" l="1"/>
  <c r="F54" i="2"/>
  <c r="D54" i="2" s="1"/>
  <c r="F55" i="2" l="1"/>
  <c r="D55" i="2" s="1"/>
  <c r="G55" i="2"/>
  <c r="F56" i="2" l="1"/>
  <c r="D56" i="2" s="1"/>
  <c r="G56" i="2"/>
  <c r="F57" i="2" l="1"/>
  <c r="D57" i="2" s="1"/>
  <c r="G57" i="2"/>
  <c r="G58" i="2" l="1"/>
  <c r="F58" i="2"/>
  <c r="D58" i="2" s="1"/>
  <c r="G59" i="2" l="1"/>
  <c r="F59" i="2"/>
  <c r="D59" i="2" s="1"/>
  <c r="G60" i="2" l="1"/>
  <c r="F60" i="2"/>
  <c r="D60" i="2" s="1"/>
  <c r="G61" i="2" l="1"/>
  <c r="F61" i="2"/>
  <c r="D61" i="2" s="1"/>
  <c r="G62" i="2" l="1"/>
  <c r="F62" i="2"/>
  <c r="D62" i="2" s="1"/>
  <c r="F63" i="2" l="1"/>
  <c r="D63" i="2" s="1"/>
  <c r="G63" i="2"/>
  <c r="F64" i="2" l="1"/>
  <c r="D64" i="2" s="1"/>
  <c r="G64" i="2"/>
  <c r="G65" i="2" l="1"/>
  <c r="F65" i="2"/>
  <c r="D65" i="2" s="1"/>
  <c r="G66" i="2" l="1"/>
  <c r="F66" i="2"/>
  <c r="D66" i="2" s="1"/>
  <c r="F67" i="2" l="1"/>
  <c r="D67" i="2" s="1"/>
  <c r="G67" i="2"/>
  <c r="F68" i="2" l="1"/>
  <c r="D68" i="2" s="1"/>
  <c r="G68" i="2"/>
  <c r="F69" i="2" l="1"/>
  <c r="D69" i="2" s="1"/>
  <c r="G69" i="2"/>
  <c r="G70" i="2" l="1"/>
  <c r="F70" i="2"/>
  <c r="D70" i="2" s="1"/>
  <c r="G71" i="2" l="1"/>
  <c r="F71" i="2"/>
  <c r="D71" i="2" s="1"/>
  <c r="G72" i="2" l="1"/>
  <c r="G73" i="2" s="1"/>
  <c r="F72" i="2"/>
  <c r="D72" i="2" l="1"/>
  <c r="D73" i="2" s="1"/>
  <c r="F4" i="2" s="1"/>
  <c r="F73" i="2"/>
  <c r="F5" i="2" s="1"/>
</calcChain>
</file>

<file path=xl/sharedStrings.xml><?xml version="1.0" encoding="utf-8"?>
<sst xmlns="http://schemas.openxmlformats.org/spreadsheetml/2006/main" count="83" uniqueCount="39">
  <si>
    <t>返済合計</t>
    <rPh sb="0" eb="2">
      <t>ヘンサイ</t>
    </rPh>
    <rPh sb="2" eb="4">
      <t>ゴウケイ</t>
    </rPh>
    <phoneticPr fontId="2"/>
  </si>
  <si>
    <t>返済回数</t>
  </si>
  <si>
    <t>返済回数</t>
    <rPh sb="0" eb="2">
      <t>ヘンサイ</t>
    </rPh>
    <rPh sb="2" eb="4">
      <t>カイスウ</t>
    </rPh>
    <phoneticPr fontId="2"/>
  </si>
  <si>
    <t>借入先</t>
  </si>
  <si>
    <t>借入金額</t>
  </si>
  <si>
    <t>借入日</t>
  </si>
  <si>
    <t>返済開始日</t>
  </si>
  <si>
    <t>年率</t>
    <rPh sb="0" eb="2">
      <t>ネンリツ</t>
    </rPh>
    <phoneticPr fontId="3"/>
  </si>
  <si>
    <t>返済年月</t>
  </si>
  <si>
    <t>返済合計額</t>
  </si>
  <si>
    <t>うち元金</t>
  </si>
  <si>
    <t>うち利息</t>
  </si>
  <si>
    <t>借入金残高</t>
  </si>
  <si>
    <t>銀行</t>
    <rPh sb="0" eb="2">
      <t>ギンコウ</t>
    </rPh>
    <phoneticPr fontId="3"/>
  </si>
  <si>
    <t>借入管理No</t>
    <rPh sb="0" eb="2">
      <t>カリイレ</t>
    </rPh>
    <rPh sb="2" eb="4">
      <t>カンリ</t>
    </rPh>
    <phoneticPr fontId="3"/>
  </si>
  <si>
    <t>返済額合計</t>
    <rPh sb="0" eb="2">
      <t>ヘンサイ</t>
    </rPh>
    <rPh sb="2" eb="3">
      <t>ガク</t>
    </rPh>
    <rPh sb="3" eb="5">
      <t>ゴウケイ</t>
    </rPh>
    <phoneticPr fontId="3"/>
  </si>
  <si>
    <t>返済利息合計</t>
    <rPh sb="0" eb="2">
      <t>ヘンサイ</t>
    </rPh>
    <rPh sb="2" eb="4">
      <t>リソク</t>
    </rPh>
    <rPh sb="4" eb="6">
      <t>ゴウケイ</t>
    </rPh>
    <phoneticPr fontId="3"/>
  </si>
  <si>
    <t>返済元本合計</t>
    <rPh sb="0" eb="2">
      <t>ヘンサイ</t>
    </rPh>
    <rPh sb="2" eb="4">
      <t>ガンポン</t>
    </rPh>
    <rPh sb="4" eb="6">
      <t>ゴウケイ</t>
    </rPh>
    <phoneticPr fontId="3"/>
  </si>
  <si>
    <t>返済方法</t>
    <rPh sb="0" eb="2">
      <t>ヘンサイ</t>
    </rPh>
    <rPh sb="2" eb="4">
      <t>ホウホウ</t>
    </rPh>
    <phoneticPr fontId="3"/>
  </si>
  <si>
    <t>ビジネスローン借入返済予定表（元金均等返済）</t>
    <rPh sb="15" eb="17">
      <t>ガンキン</t>
    </rPh>
    <rPh sb="17" eb="19">
      <t>キントウ</t>
    </rPh>
    <rPh sb="19" eb="21">
      <t>ヘンサイ</t>
    </rPh>
    <phoneticPr fontId="3"/>
  </si>
  <si>
    <t>元金均等返済</t>
    <rPh sb="0" eb="2">
      <t>ガンキン</t>
    </rPh>
    <rPh sb="2" eb="4">
      <t>キントウ</t>
    </rPh>
    <rPh sb="4" eb="6">
      <t>ヘンサイ</t>
    </rPh>
    <phoneticPr fontId="3"/>
  </si>
  <si>
    <t>ビジネスローン借入返済予定表（元利均等返済）</t>
    <phoneticPr fontId="3"/>
  </si>
  <si>
    <t>元利均等返済</t>
    <rPh sb="0" eb="2">
      <t>ガンリ</t>
    </rPh>
    <rPh sb="2" eb="4">
      <t>キントウ</t>
    </rPh>
    <rPh sb="4" eb="6">
      <t>ヘンサイ</t>
    </rPh>
    <phoneticPr fontId="3"/>
  </si>
  <si>
    <t>自動計算</t>
    <rPh sb="0" eb="2">
      <t>ジドウ</t>
    </rPh>
    <rPh sb="2" eb="4">
      <t>ケイサン</t>
    </rPh>
    <phoneticPr fontId="3"/>
  </si>
  <si>
    <t>入力</t>
    <rPh sb="0" eb="2">
      <t>ニュウリョク</t>
    </rPh>
    <phoneticPr fontId="3"/>
  </si>
  <si>
    <t>ビジネスローン借入返済予定表</t>
  </si>
  <si>
    <t>手順1</t>
    <rPh sb="0" eb="2">
      <t>テジュン</t>
    </rPh>
    <phoneticPr fontId="3"/>
  </si>
  <si>
    <t>返済方法を選ぶ</t>
    <rPh sb="0" eb="2">
      <t>ヘンサイ</t>
    </rPh>
    <rPh sb="2" eb="4">
      <t>ホウホウ</t>
    </rPh>
    <rPh sb="5" eb="6">
      <t>エラ</t>
    </rPh>
    <phoneticPr fontId="3"/>
  </si>
  <si>
    <t>元利均等返済</t>
    <rPh sb="0" eb="6">
      <t>ガンリキントウヘンサイ</t>
    </rPh>
    <phoneticPr fontId="3"/>
  </si>
  <si>
    <t>元金均等返済</t>
    <rPh sb="0" eb="2">
      <t>ガンキン</t>
    </rPh>
    <rPh sb="2" eb="4">
      <t>キントウ</t>
    </rPh>
    <rPh sb="4" eb="6">
      <t>ヘンサイ</t>
    </rPh>
    <phoneticPr fontId="3"/>
  </si>
  <si>
    <t>元金一括返済</t>
    <rPh sb="0" eb="2">
      <t>ガンキン</t>
    </rPh>
    <rPh sb="2" eb="4">
      <t>イッカツ</t>
    </rPh>
    <rPh sb="4" eb="6">
      <t>ヘンサイ</t>
    </rPh>
    <phoneticPr fontId="3"/>
  </si>
  <si>
    <t>手順2</t>
    <rPh sb="0" eb="2">
      <t>テジュン</t>
    </rPh>
    <phoneticPr fontId="3"/>
  </si>
  <si>
    <t>必要情報を入力する</t>
    <rPh sb="0" eb="2">
      <t>ヒツヨウ</t>
    </rPh>
    <rPh sb="2" eb="4">
      <t>ジョウホウ</t>
    </rPh>
    <rPh sb="5" eb="7">
      <t>ニュウリョク</t>
    </rPh>
    <phoneticPr fontId="3"/>
  </si>
  <si>
    <t>手順3</t>
    <rPh sb="0" eb="2">
      <t>テジュン</t>
    </rPh>
    <phoneticPr fontId="3"/>
  </si>
  <si>
    <t>自動的に返済計画表が計算される</t>
    <rPh sb="0" eb="3">
      <t>ジドウテキ</t>
    </rPh>
    <rPh sb="4" eb="6">
      <t>ヘンサイ</t>
    </rPh>
    <rPh sb="6" eb="8">
      <t>ケイカク</t>
    </rPh>
    <rPh sb="8" eb="9">
      <t>ヒョウ</t>
    </rPh>
    <rPh sb="10" eb="12">
      <t>ケイサン</t>
    </rPh>
    <phoneticPr fontId="3"/>
  </si>
  <si>
    <t>注意点</t>
    <rPh sb="0" eb="3">
      <t>チュウイテン</t>
    </rPh>
    <phoneticPr fontId="3"/>
  </si>
  <si>
    <t>これらを使用したことによりあなたが被った損害についても一切保証致しません。</t>
  </si>
  <si>
    <t xml:space="preserve">同意いただける場合のみご利用ください。 </t>
  </si>
  <si>
    <t>シミュレーション結果は、あくまでも試算ですので結果を保証するものではございません。</t>
    <rPh sb="8" eb="10">
      <t>ケッカ</t>
    </rPh>
    <rPh sb="17" eb="19">
      <t>シサン</t>
    </rPh>
    <rPh sb="23" eb="25">
      <t>ケッカ</t>
    </rPh>
    <rPh sb="26" eb="28">
      <t>ホショウ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</si>
</sst>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87" formatCode="0&quot;回&quot;"/>
    <numFmt numFmtId="188" formatCode="0.0%"/>
  </numFmts>
  <fonts count="10" x14ac:knownFonts="1">
    <font>
      <sz val="11"/>
      <color theme="1"/>
      <name val="ＭＳ Ｐゴシック"/>
      <family val="2"/>
      <charset val="128"/>
      <scheme val="minor"/>
    </font>
    <font>
      <sz val="11"/>
      <name val="ＭＳ 明朝"/>
      <family val="1"/>
      <charset val="128"/>
    </font>
    <font>
      <sz val="6"/>
      <name val="ＭＳ 明朝"/>
      <family val="1"/>
      <charset val="128"/>
    </font>
    <font>
      <sz val="6"/>
      <name val="ＭＳ Ｐゴシック"/>
      <family val="2"/>
      <charset val="128"/>
      <scheme val="minor"/>
    </font>
    <font>
      <sz val="11"/>
      <color theme="1"/>
      <name val="ＭＳ Ｐゴシック"/>
      <family val="2"/>
      <charset val="128"/>
      <scheme val="minor"/>
    </font>
    <font>
      <sz val="11"/>
      <color theme="1"/>
      <name val="ＭＳ Ｐゴシック"/>
      <family val="3"/>
      <charset val="128"/>
    </font>
    <font>
      <sz val="11"/>
      <name val="ＭＳ Ｐゴシック"/>
      <family val="3"/>
      <charset val="128"/>
      <scheme val="minor"/>
    </font>
    <font>
      <sz val="11"/>
      <color theme="0"/>
      <name val="ＭＳ Ｐゴシック"/>
      <family val="3"/>
      <charset val="128"/>
      <scheme val="minor"/>
    </font>
    <font>
      <b/>
      <sz val="16"/>
      <name val="ＭＳ Ｐゴシック"/>
      <family val="3"/>
      <charset val="128"/>
      <scheme val="minor"/>
    </font>
    <font>
      <sz val="9"/>
      <color theme="1"/>
      <name val="ＭＳ Ｐゴシック"/>
      <family val="3"/>
      <charset val="128"/>
      <scheme val="minor"/>
    </font>
  </fonts>
  <fills count="8">
    <fill>
      <patternFill patternType="none"/>
    </fill>
    <fill>
      <patternFill patternType="gray125"/>
    </fill>
    <fill>
      <patternFill patternType="solid">
        <fgColor rgb="FFC00000"/>
        <bgColor indexed="64"/>
      </patternFill>
    </fill>
    <fill>
      <patternFill patternType="solid">
        <fgColor rgb="FF0070C0"/>
        <bgColor indexed="64"/>
      </patternFill>
    </fill>
    <fill>
      <patternFill patternType="solid">
        <fgColor rgb="FF00B050"/>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5"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s>
  <cellStyleXfs count="6">
    <xf numFmtId="0" fontId="0"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cellStyleXfs>
  <cellXfs count="72">
    <xf numFmtId="0" fontId="0" fillId="0" borderId="0" xfId="0">
      <alignment vertical="center"/>
    </xf>
    <xf numFmtId="0" fontId="5" fillId="0" borderId="0" xfId="0" applyFont="1">
      <alignment vertical="center"/>
    </xf>
    <xf numFmtId="0" fontId="6" fillId="0" borderId="0" xfId="0" applyFont="1">
      <alignment vertical="center"/>
    </xf>
    <xf numFmtId="38" fontId="6" fillId="0" borderId="0" xfId="4" applyFont="1">
      <alignment vertical="center"/>
    </xf>
    <xf numFmtId="187" fontId="6" fillId="0" borderId="0" xfId="0" applyNumberFormat="1" applyFont="1">
      <alignment vertical="center"/>
    </xf>
    <xf numFmtId="187" fontId="7" fillId="4" borderId="1" xfId="0" applyNumberFormat="1" applyFont="1" applyFill="1" applyBorder="1" applyAlignment="1">
      <alignment horizontal="center" vertical="center"/>
    </xf>
    <xf numFmtId="0" fontId="6" fillId="0" borderId="1" xfId="0" applyFont="1" applyBorder="1" applyAlignment="1">
      <alignment horizontal="right" vertical="center"/>
    </xf>
    <xf numFmtId="38" fontId="7" fillId="4" borderId="1" xfId="4" applyFont="1" applyFill="1" applyBorder="1">
      <alignment vertical="center"/>
    </xf>
    <xf numFmtId="38" fontId="6" fillId="0" borderId="1" xfId="4" applyFont="1" applyBorder="1" applyAlignment="1">
      <alignment horizontal="right" vertical="center"/>
    </xf>
    <xf numFmtId="14" fontId="6" fillId="0" borderId="1" xfId="0" applyNumberFormat="1" applyFont="1" applyBorder="1" applyAlignment="1">
      <alignment horizontal="right" vertical="center"/>
    </xf>
    <xf numFmtId="187" fontId="6" fillId="0" borderId="1" xfId="0" applyNumberFormat="1" applyFont="1" applyBorder="1" applyAlignment="1">
      <alignment horizontal="right" vertical="center"/>
    </xf>
    <xf numFmtId="188" fontId="6" fillId="0" borderId="1" xfId="5" applyNumberFormat="1" applyFont="1" applyBorder="1" applyAlignment="1">
      <alignment horizontal="right" vertical="center"/>
    </xf>
    <xf numFmtId="187" fontId="7" fillId="3" borderId="1" xfId="1" applyNumberFormat="1" applyFont="1" applyFill="1" applyBorder="1" applyAlignment="1">
      <alignment horizontal="center" vertical="center"/>
    </xf>
    <xf numFmtId="0" fontId="7" fillId="3" borderId="1" xfId="0" applyFont="1" applyFill="1" applyBorder="1" applyAlignment="1">
      <alignment horizontal="center" vertical="center"/>
    </xf>
    <xf numFmtId="38" fontId="7" fillId="3" borderId="1" xfId="4" applyFont="1" applyFill="1" applyBorder="1" applyAlignment="1">
      <alignment horizontal="center" vertical="center"/>
    </xf>
    <xf numFmtId="187" fontId="7" fillId="4" borderId="1" xfId="1" applyNumberFormat="1" applyFont="1" applyFill="1" applyBorder="1" applyAlignment="1">
      <alignment horizontal="center" vertical="center"/>
    </xf>
    <xf numFmtId="0" fontId="7" fillId="4" borderId="1" xfId="0" applyFont="1" applyFill="1" applyBorder="1" applyAlignment="1">
      <alignment horizontal="center" vertical="center"/>
    </xf>
    <xf numFmtId="38" fontId="7" fillId="4" borderId="1" xfId="4" applyFont="1" applyFill="1" applyBorder="1" applyAlignment="1">
      <alignment horizontal="center" vertical="center"/>
    </xf>
    <xf numFmtId="187" fontId="7" fillId="2" borderId="1" xfId="0" applyNumberFormat="1" applyFont="1" applyFill="1" applyBorder="1" applyAlignment="1">
      <alignment horizontal="center" vertical="center"/>
    </xf>
    <xf numFmtId="38" fontId="7" fillId="2" borderId="1" xfId="4" applyFont="1" applyFill="1" applyBorder="1">
      <alignment vertical="center"/>
    </xf>
    <xf numFmtId="187" fontId="8" fillId="0" borderId="0" xfId="0" applyNumberFormat="1" applyFont="1">
      <alignment vertical="center"/>
    </xf>
    <xf numFmtId="187" fontId="7" fillId="2" borderId="1" xfId="1" applyNumberFormat="1" applyFont="1" applyFill="1" applyBorder="1" applyAlignment="1">
      <alignment horizontal="center" vertical="center"/>
    </xf>
    <xf numFmtId="0" fontId="7" fillId="2" borderId="1" xfId="0" applyFont="1" applyFill="1" applyBorder="1" applyAlignment="1">
      <alignment horizontal="center" vertical="center"/>
    </xf>
    <xf numFmtId="38" fontId="7" fillId="2" borderId="1" xfId="4" applyFont="1" applyFill="1" applyBorder="1" applyAlignment="1">
      <alignment horizontal="center" vertical="center"/>
    </xf>
    <xf numFmtId="38" fontId="6" fillId="5" borderId="1" xfId="4" applyFont="1" applyFill="1" applyBorder="1">
      <alignment vertical="center"/>
    </xf>
    <xf numFmtId="0" fontId="5" fillId="6" borderId="0" xfId="0" applyFont="1" applyFill="1">
      <alignment vertical="center"/>
    </xf>
    <xf numFmtId="0" fontId="5" fillId="0" borderId="1" xfId="0" applyFont="1" applyBorder="1">
      <alignment vertical="center"/>
    </xf>
    <xf numFmtId="0" fontId="6" fillId="0" borderId="1" xfId="0" applyFont="1" applyFill="1" applyBorder="1" applyAlignment="1">
      <alignment horizontal="right" vertical="center"/>
    </xf>
    <xf numFmtId="38" fontId="6" fillId="0" borderId="1" xfId="4" applyFont="1" applyFill="1" applyBorder="1" applyAlignment="1">
      <alignment horizontal="right" vertical="center"/>
    </xf>
    <xf numFmtId="14" fontId="6" fillId="0" borderId="1" xfId="0" applyNumberFormat="1" applyFont="1" applyFill="1" applyBorder="1" applyAlignment="1">
      <alignment horizontal="right" vertical="center"/>
    </xf>
    <xf numFmtId="187" fontId="6" fillId="0" borderId="1" xfId="0" applyNumberFormat="1" applyFont="1" applyFill="1" applyBorder="1" applyAlignment="1">
      <alignment horizontal="right" vertical="center"/>
    </xf>
    <xf numFmtId="188" fontId="6" fillId="0" borderId="1" xfId="5" applyNumberFormat="1" applyFont="1" applyFill="1" applyBorder="1" applyAlignment="1">
      <alignment horizontal="right" vertical="center"/>
    </xf>
    <xf numFmtId="0" fontId="5" fillId="5" borderId="0" xfId="0" applyFont="1" applyFill="1">
      <alignment vertical="center"/>
    </xf>
    <xf numFmtId="187" fontId="6" fillId="5" borderId="2" xfId="1" applyNumberFormat="1" applyFont="1" applyFill="1" applyBorder="1" applyAlignment="1">
      <alignment horizontal="center" vertical="center"/>
    </xf>
    <xf numFmtId="0" fontId="6" fillId="5" borderId="2" xfId="0" applyFont="1" applyFill="1" applyBorder="1" applyAlignment="1">
      <alignment horizontal="center" vertical="center"/>
    </xf>
    <xf numFmtId="38" fontId="6" fillId="5" borderId="2" xfId="4" applyFont="1" applyFill="1" applyBorder="1">
      <alignment vertical="center"/>
    </xf>
    <xf numFmtId="187" fontId="6" fillId="5" borderId="3" xfId="1" applyNumberFormat="1" applyFont="1" applyFill="1" applyBorder="1" applyAlignment="1">
      <alignment horizontal="center" vertical="center"/>
    </xf>
    <xf numFmtId="0" fontId="6" fillId="5" borderId="3" xfId="0" applyFont="1" applyFill="1" applyBorder="1" applyAlignment="1">
      <alignment horizontal="center" vertical="center"/>
    </xf>
    <xf numFmtId="38" fontId="6" fillId="5" borderId="3" xfId="4" applyFont="1" applyFill="1" applyBorder="1">
      <alignment vertical="center"/>
    </xf>
    <xf numFmtId="187" fontId="6" fillId="5" borderId="4" xfId="1" applyNumberFormat="1" applyFont="1" applyFill="1" applyBorder="1" applyAlignment="1">
      <alignment horizontal="center" vertical="center"/>
    </xf>
    <xf numFmtId="0" fontId="6" fillId="5" borderId="4" xfId="0" applyFont="1" applyFill="1" applyBorder="1" applyAlignment="1">
      <alignment horizontal="center" vertical="center"/>
    </xf>
    <xf numFmtId="38" fontId="6" fillId="5" borderId="4" xfId="4" applyFont="1" applyFill="1" applyBorder="1">
      <alignment vertical="center"/>
    </xf>
    <xf numFmtId="187" fontId="6" fillId="5" borderId="1" xfId="1" applyNumberFormat="1" applyFont="1" applyFill="1" applyBorder="1" applyAlignment="1">
      <alignment horizontal="right" vertical="center"/>
    </xf>
    <xf numFmtId="0" fontId="6" fillId="5" borderId="1" xfId="0" applyFont="1" applyFill="1" applyBorder="1">
      <alignment vertical="center"/>
    </xf>
    <xf numFmtId="38" fontId="6" fillId="7" borderId="1" xfId="4" applyFont="1" applyFill="1" applyBorder="1">
      <alignment vertical="center"/>
    </xf>
    <xf numFmtId="0" fontId="5" fillId="7" borderId="0" xfId="0" applyFont="1" applyFill="1">
      <alignment vertical="center"/>
    </xf>
    <xf numFmtId="187" fontId="6" fillId="7" borderId="2" xfId="1" applyNumberFormat="1" applyFont="1" applyFill="1" applyBorder="1" applyAlignment="1">
      <alignment horizontal="center" vertical="center"/>
    </xf>
    <xf numFmtId="0" fontId="6" fillId="7" borderId="2" xfId="0" applyFont="1" applyFill="1" applyBorder="1" applyAlignment="1">
      <alignment horizontal="center" vertical="center"/>
    </xf>
    <xf numFmtId="38" fontId="6" fillId="7" borderId="2" xfId="4" applyFont="1" applyFill="1" applyBorder="1">
      <alignment vertical="center"/>
    </xf>
    <xf numFmtId="187" fontId="6" fillId="7" borderId="3" xfId="1" applyNumberFormat="1" applyFont="1" applyFill="1" applyBorder="1" applyAlignment="1">
      <alignment horizontal="center" vertical="center"/>
    </xf>
    <xf numFmtId="0" fontId="6" fillId="7" borderId="3" xfId="0" applyFont="1" applyFill="1" applyBorder="1" applyAlignment="1">
      <alignment horizontal="center" vertical="center"/>
    </xf>
    <xf numFmtId="38" fontId="6" fillId="7" borderId="3" xfId="4" applyFont="1" applyFill="1" applyBorder="1">
      <alignment vertical="center"/>
    </xf>
    <xf numFmtId="187" fontId="6" fillId="7" borderId="4" xfId="1" applyNumberFormat="1" applyFont="1" applyFill="1" applyBorder="1" applyAlignment="1">
      <alignment horizontal="center" vertical="center"/>
    </xf>
    <xf numFmtId="0" fontId="6" fillId="7" borderId="4" xfId="0" applyFont="1" applyFill="1" applyBorder="1" applyAlignment="1">
      <alignment horizontal="center" vertical="center"/>
    </xf>
    <xf numFmtId="38" fontId="6" fillId="7" borderId="4" xfId="4" applyFont="1" applyFill="1" applyBorder="1">
      <alignment vertical="center"/>
    </xf>
    <xf numFmtId="187" fontId="6" fillId="7" borderId="1" xfId="1" applyNumberFormat="1" applyFont="1" applyFill="1" applyBorder="1" applyAlignment="1">
      <alignment horizontal="right" vertical="center"/>
    </xf>
    <xf numFmtId="0" fontId="6" fillId="7" borderId="1" xfId="0" applyFont="1" applyFill="1" applyBorder="1">
      <alignment vertical="center"/>
    </xf>
    <xf numFmtId="38" fontId="6" fillId="6" borderId="1" xfId="4" applyFont="1" applyFill="1" applyBorder="1">
      <alignment vertical="center"/>
    </xf>
    <xf numFmtId="187" fontId="6" fillId="6" borderId="2" xfId="1" applyNumberFormat="1" applyFont="1" applyFill="1" applyBorder="1" applyAlignment="1">
      <alignment horizontal="center" vertical="center"/>
    </xf>
    <xf numFmtId="0" fontId="6" fillId="6" borderId="2" xfId="0" applyFont="1" applyFill="1" applyBorder="1" applyAlignment="1">
      <alignment horizontal="center" vertical="center"/>
    </xf>
    <xf numFmtId="38" fontId="6" fillId="6" borderId="2" xfId="4" applyFont="1" applyFill="1" applyBorder="1">
      <alignment vertical="center"/>
    </xf>
    <xf numFmtId="187" fontId="6" fillId="6" borderId="3" xfId="1" applyNumberFormat="1" applyFont="1" applyFill="1" applyBorder="1" applyAlignment="1">
      <alignment horizontal="center" vertical="center"/>
    </xf>
    <xf numFmtId="0" fontId="6" fillId="6" borderId="3" xfId="0" applyFont="1" applyFill="1" applyBorder="1" applyAlignment="1">
      <alignment horizontal="center" vertical="center"/>
    </xf>
    <xf numFmtId="38" fontId="6" fillId="6" borderId="3" xfId="4" applyFont="1" applyFill="1" applyBorder="1">
      <alignment vertical="center"/>
    </xf>
    <xf numFmtId="187" fontId="6" fillId="6" borderId="4" xfId="1" applyNumberFormat="1" applyFont="1" applyFill="1" applyBorder="1" applyAlignment="1">
      <alignment horizontal="center" vertical="center"/>
    </xf>
    <xf numFmtId="0" fontId="6" fillId="6" borderId="4" xfId="0" applyFont="1" applyFill="1" applyBorder="1" applyAlignment="1">
      <alignment horizontal="center" vertical="center"/>
    </xf>
    <xf numFmtId="38" fontId="6" fillId="6" borderId="4" xfId="4" applyFont="1" applyFill="1" applyBorder="1">
      <alignment vertical="center"/>
    </xf>
    <xf numFmtId="187" fontId="6" fillId="6" borderId="1" xfId="1" applyNumberFormat="1" applyFont="1" applyFill="1" applyBorder="1" applyAlignment="1">
      <alignment horizontal="right" vertical="center"/>
    </xf>
    <xf numFmtId="0" fontId="6" fillId="6" borderId="1" xfId="0" applyFont="1" applyFill="1" applyBorder="1">
      <alignment vertical="center"/>
    </xf>
    <xf numFmtId="187" fontId="7" fillId="3" borderId="1" xfId="0" applyNumberFormat="1" applyFont="1" applyFill="1" applyBorder="1" applyAlignment="1">
      <alignment horizontal="center" vertical="center"/>
    </xf>
    <xf numFmtId="38" fontId="7" fillId="3" borderId="1" xfId="4" applyFont="1" applyFill="1" applyBorder="1">
      <alignment vertical="center"/>
    </xf>
    <xf numFmtId="0" fontId="9" fillId="0" borderId="0" xfId="0" applyFont="1">
      <alignment vertical="center"/>
    </xf>
  </cellXfs>
  <cellStyles count="6">
    <cellStyle name="パーセント" xfId="5" builtinId="5"/>
    <cellStyle name="パーセント 2" xfId="3" xr:uid="{00000000-0005-0000-0000-000000000000}"/>
    <cellStyle name="桁区切り" xfId="4" builtinId="6"/>
    <cellStyle name="桁区切り 2" xfId="2" xr:uid="{00000000-0005-0000-0000-000001000000}"/>
    <cellStyle name="標準" xfId="0" builtinId="0"/>
    <cellStyle name="標準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609601</xdr:colOff>
      <xdr:row>10</xdr:row>
      <xdr:rowOff>95250</xdr:rowOff>
    </xdr:from>
    <xdr:to>
      <xdr:col>5</xdr:col>
      <xdr:colOff>247651</xdr:colOff>
      <xdr:row>19</xdr:row>
      <xdr:rowOff>37079</xdr:rowOff>
    </xdr:to>
    <xdr:pic>
      <xdr:nvPicPr>
        <xdr:cNvPr id="2" name="図 1">
          <a:extLst>
            <a:ext uri="{FF2B5EF4-FFF2-40B4-BE49-F238E27FC236}">
              <a16:creationId xmlns:a16="http://schemas.microsoft.com/office/drawing/2014/main" id="{BA78A7C9-BEC2-4884-A2FB-51A2A5417BF6}"/>
            </a:ext>
          </a:extLst>
        </xdr:cNvPr>
        <xdr:cNvPicPr>
          <a:picLocks noChangeAspect="1"/>
        </xdr:cNvPicPr>
      </xdr:nvPicPr>
      <xdr:blipFill>
        <a:blip xmlns:r="http://schemas.openxmlformats.org/officeDocument/2006/relationships" r:embed="rId1"/>
        <a:stretch>
          <a:fillRect/>
        </a:stretch>
      </xdr:blipFill>
      <xdr:spPr>
        <a:xfrm>
          <a:off x="1295401" y="1524000"/>
          <a:ext cx="2381250" cy="1227704"/>
        </a:xfrm>
        <a:prstGeom prst="rect">
          <a:avLst/>
        </a:prstGeom>
      </xdr:spPr>
    </xdr:pic>
    <xdr:clientData/>
  </xdr:twoCellAnchor>
  <xdr:twoCellAnchor editAs="oneCell">
    <xdr:from>
      <xdr:col>1</xdr:col>
      <xdr:colOff>666750</xdr:colOff>
      <xdr:row>27</xdr:row>
      <xdr:rowOff>104775</xdr:rowOff>
    </xdr:from>
    <xdr:to>
      <xdr:col>11</xdr:col>
      <xdr:colOff>133350</xdr:colOff>
      <xdr:row>50</xdr:row>
      <xdr:rowOff>89165</xdr:rowOff>
    </xdr:to>
    <xdr:pic>
      <xdr:nvPicPr>
        <xdr:cNvPr id="3" name="図 2">
          <a:extLst>
            <a:ext uri="{FF2B5EF4-FFF2-40B4-BE49-F238E27FC236}">
              <a16:creationId xmlns:a16="http://schemas.microsoft.com/office/drawing/2014/main" id="{E9B96B27-D8ED-4CBE-B318-345810F9460D}"/>
            </a:ext>
          </a:extLst>
        </xdr:cNvPr>
        <xdr:cNvPicPr>
          <a:picLocks noChangeAspect="1"/>
        </xdr:cNvPicPr>
      </xdr:nvPicPr>
      <xdr:blipFill>
        <a:blip xmlns:r="http://schemas.openxmlformats.org/officeDocument/2006/relationships" r:embed="rId2"/>
        <a:stretch>
          <a:fillRect/>
        </a:stretch>
      </xdr:blipFill>
      <xdr:spPr>
        <a:xfrm>
          <a:off x="1352550" y="3962400"/>
          <a:ext cx="6324600" cy="3270515"/>
        </a:xfrm>
        <a:prstGeom prst="rect">
          <a:avLst/>
        </a:prstGeom>
      </xdr:spPr>
    </xdr:pic>
    <xdr:clientData/>
  </xdr:twoCellAnchor>
  <xdr:twoCellAnchor editAs="oneCell">
    <xdr:from>
      <xdr:col>1</xdr:col>
      <xdr:colOff>581025</xdr:colOff>
      <xdr:row>21</xdr:row>
      <xdr:rowOff>76200</xdr:rowOff>
    </xdr:from>
    <xdr:to>
      <xdr:col>5</xdr:col>
      <xdr:colOff>599730</xdr:colOff>
      <xdr:row>27</xdr:row>
      <xdr:rowOff>142760</xdr:rowOff>
    </xdr:to>
    <xdr:pic>
      <xdr:nvPicPr>
        <xdr:cNvPr id="4" name="図 3">
          <a:extLst>
            <a:ext uri="{FF2B5EF4-FFF2-40B4-BE49-F238E27FC236}">
              <a16:creationId xmlns:a16="http://schemas.microsoft.com/office/drawing/2014/main" id="{E35DF297-9A6D-40FD-A086-C11EB5BD4DF5}"/>
            </a:ext>
          </a:extLst>
        </xdr:cNvPr>
        <xdr:cNvPicPr>
          <a:picLocks noChangeAspect="1"/>
        </xdr:cNvPicPr>
      </xdr:nvPicPr>
      <xdr:blipFill>
        <a:blip xmlns:r="http://schemas.openxmlformats.org/officeDocument/2006/relationships" r:embed="rId3"/>
        <a:stretch>
          <a:fillRect/>
        </a:stretch>
      </xdr:blipFill>
      <xdr:spPr>
        <a:xfrm>
          <a:off x="1266825" y="3076575"/>
          <a:ext cx="2761905" cy="923810"/>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A595B9-1689-4918-8B74-6E28066B5B37}">
  <sheetPr>
    <tabColor rgb="FFC00000"/>
    <pageSetUpPr fitToPage="1"/>
  </sheetPr>
  <dimension ref="B2:I73"/>
  <sheetViews>
    <sheetView workbookViewId="0">
      <selection activeCell="B2" sqref="B2:G73"/>
    </sheetView>
  </sheetViews>
  <sheetFormatPr defaultRowHeight="13.5" x14ac:dyDescent="0.15"/>
  <cols>
    <col min="1" max="1" width="9" style="2"/>
    <col min="2" max="2" width="16" style="4" customWidth="1"/>
    <col min="3" max="3" width="16" style="2" customWidth="1"/>
    <col min="4" max="7" width="16" style="3" customWidth="1"/>
    <col min="8" max="16384" width="9" style="2"/>
  </cols>
  <sheetData>
    <row r="2" spans="2:9" ht="18.75" x14ac:dyDescent="0.15">
      <c r="B2" s="20" t="s">
        <v>21</v>
      </c>
    </row>
    <row r="4" spans="2:9" x14ac:dyDescent="0.15">
      <c r="B4" s="18" t="s">
        <v>14</v>
      </c>
      <c r="C4" s="27">
        <v>1</v>
      </c>
      <c r="E4" s="19" t="s">
        <v>15</v>
      </c>
      <c r="F4" s="44">
        <f>D73</f>
        <v>12748226.826760983</v>
      </c>
      <c r="H4" s="45"/>
      <c r="I4" s="1" t="s">
        <v>23</v>
      </c>
    </row>
    <row r="5" spans="2:9" x14ac:dyDescent="0.15">
      <c r="B5" s="18" t="s">
        <v>3</v>
      </c>
      <c r="C5" s="27" t="s">
        <v>13</v>
      </c>
      <c r="E5" s="19" t="s">
        <v>16</v>
      </c>
      <c r="F5" s="44">
        <f>F73</f>
        <v>2748226.8267609659</v>
      </c>
      <c r="H5" s="26"/>
      <c r="I5" s="1" t="s">
        <v>24</v>
      </c>
    </row>
    <row r="6" spans="2:9" x14ac:dyDescent="0.15">
      <c r="B6" s="18" t="s">
        <v>4</v>
      </c>
      <c r="C6" s="28">
        <v>10000000</v>
      </c>
      <c r="E6" s="19" t="s">
        <v>17</v>
      </c>
      <c r="F6" s="44">
        <f>E73</f>
        <v>10000000.000000004</v>
      </c>
    </row>
    <row r="7" spans="2:9" x14ac:dyDescent="0.15">
      <c r="B7" s="18" t="s">
        <v>5</v>
      </c>
      <c r="C7" s="29">
        <v>43480</v>
      </c>
      <c r="E7" s="19" t="s">
        <v>18</v>
      </c>
      <c r="F7" s="44" t="s">
        <v>22</v>
      </c>
    </row>
    <row r="8" spans="2:9" x14ac:dyDescent="0.15">
      <c r="B8" s="18" t="s">
        <v>6</v>
      </c>
      <c r="C8" s="29">
        <v>43480</v>
      </c>
    </row>
    <row r="9" spans="2:9" x14ac:dyDescent="0.15">
      <c r="B9" s="18" t="s">
        <v>1</v>
      </c>
      <c r="C9" s="30">
        <v>60</v>
      </c>
    </row>
    <row r="10" spans="2:9" x14ac:dyDescent="0.15">
      <c r="B10" s="18" t="s">
        <v>7</v>
      </c>
      <c r="C10" s="31">
        <v>0.1</v>
      </c>
    </row>
    <row r="12" spans="2:9" x14ac:dyDescent="0.15">
      <c r="B12" s="21" t="s">
        <v>2</v>
      </c>
      <c r="C12" s="22" t="s">
        <v>8</v>
      </c>
      <c r="D12" s="23" t="s">
        <v>9</v>
      </c>
      <c r="E12" s="23" t="s">
        <v>10</v>
      </c>
      <c r="F12" s="23" t="s">
        <v>11</v>
      </c>
      <c r="G12" s="23" t="s">
        <v>12</v>
      </c>
    </row>
    <row r="13" spans="2:9" x14ac:dyDescent="0.15">
      <c r="B13" s="46">
        <v>1</v>
      </c>
      <c r="C13" s="47" t="str">
        <f>TEXT(C8,"yyyy年m月")</f>
        <v>2019年1月</v>
      </c>
      <c r="D13" s="48">
        <f>IF(B13&lt;=$C$9,ABS(PMT(($C$10)/12,$C$9,$C$6)),0)</f>
        <v>212470.44711268277</v>
      </c>
      <c r="E13" s="48">
        <f>IF(B13&lt;=$C$9,ABS(PPMT(($C$10)/12,B13,$C$9,$C$6)),0)</f>
        <v>129137.11377934944</v>
      </c>
      <c r="F13" s="48">
        <f>IF(B13&lt;=$C$9,ABS(IPMT(($C$10)/12,B13,$C$9,$C$6)),0)</f>
        <v>83333.333333333328</v>
      </c>
      <c r="G13" s="48">
        <f>IF(($C$6-E13)&gt;=0,($C$6-E13),0)</f>
        <v>9870862.8862206507</v>
      </c>
    </row>
    <row r="14" spans="2:9" x14ac:dyDescent="0.15">
      <c r="B14" s="49">
        <v>2</v>
      </c>
      <c r="C14" s="50" t="str">
        <f>TEXT(EDATE(C13,1),"yyyy年m月")</f>
        <v>2019年2月</v>
      </c>
      <c r="D14" s="51">
        <f t="shared" ref="D14:D72" si="0">IF(B14&lt;=$C$9,ABS(PMT(($C$10)/12,$C$9,$C$6)),0)</f>
        <v>212470.44711268277</v>
      </c>
      <c r="E14" s="51">
        <f t="shared" ref="E14:E72" si="1">IF(B14&lt;=$C$9,ABS(PPMT(($C$10)/12,B14,$C$9,$C$6)),0)</f>
        <v>130213.25639417734</v>
      </c>
      <c r="F14" s="51">
        <f t="shared" ref="F14:F72" si="2">IF(B14&lt;=$C$9,ABS(IPMT(($C$10)/12,B14,$C$9,$C$6)),0)</f>
        <v>82257.190718505415</v>
      </c>
      <c r="G14" s="51">
        <f>IF((G13-E14)&gt;=0,(G13-E14),0)</f>
        <v>9740649.6298264731</v>
      </c>
    </row>
    <row r="15" spans="2:9" x14ac:dyDescent="0.15">
      <c r="B15" s="49">
        <v>3</v>
      </c>
      <c r="C15" s="50" t="str">
        <f t="shared" ref="C15:C72" si="3">TEXT(EDATE(C14,1),"yyyy年m月")</f>
        <v>2019年3月</v>
      </c>
      <c r="D15" s="51">
        <f t="shared" si="0"/>
        <v>212470.44711268277</v>
      </c>
      <c r="E15" s="51">
        <f t="shared" si="1"/>
        <v>131298.36686412882</v>
      </c>
      <c r="F15" s="51">
        <f t="shared" si="2"/>
        <v>81172.080248553961</v>
      </c>
      <c r="G15" s="51">
        <f t="shared" ref="G15:G72" si="4">IF((G14-E15)&gt;=0,(G14-E15),0)</f>
        <v>9609351.262962345</v>
      </c>
    </row>
    <row r="16" spans="2:9" x14ac:dyDescent="0.15">
      <c r="B16" s="49">
        <v>4</v>
      </c>
      <c r="C16" s="50" t="str">
        <f t="shared" si="3"/>
        <v>2019年4月</v>
      </c>
      <c r="D16" s="51">
        <f t="shared" si="0"/>
        <v>212470.44711268277</v>
      </c>
      <c r="E16" s="51">
        <f t="shared" si="1"/>
        <v>132392.51992132989</v>
      </c>
      <c r="F16" s="51">
        <f t="shared" si="2"/>
        <v>80077.927191352879</v>
      </c>
      <c r="G16" s="51">
        <f t="shared" si="4"/>
        <v>9476958.7430410143</v>
      </c>
    </row>
    <row r="17" spans="2:7" x14ac:dyDescent="0.15">
      <c r="B17" s="49">
        <v>5</v>
      </c>
      <c r="C17" s="50" t="str">
        <f t="shared" si="3"/>
        <v>2019年5月</v>
      </c>
      <c r="D17" s="51">
        <f t="shared" si="0"/>
        <v>212470.44711268277</v>
      </c>
      <c r="E17" s="51">
        <f t="shared" si="1"/>
        <v>133495.79092067431</v>
      </c>
      <c r="F17" s="51">
        <f t="shared" si="2"/>
        <v>78974.656192008464</v>
      </c>
      <c r="G17" s="51">
        <f t="shared" si="4"/>
        <v>9343462.9521203395</v>
      </c>
    </row>
    <row r="18" spans="2:7" x14ac:dyDescent="0.15">
      <c r="B18" s="49">
        <v>6</v>
      </c>
      <c r="C18" s="50" t="str">
        <f t="shared" si="3"/>
        <v>2019年6月</v>
      </c>
      <c r="D18" s="51">
        <f t="shared" si="0"/>
        <v>212470.44711268277</v>
      </c>
      <c r="E18" s="51">
        <f t="shared" si="1"/>
        <v>134608.25584501325</v>
      </c>
      <c r="F18" s="51">
        <f t="shared" si="2"/>
        <v>77862.191267669506</v>
      </c>
      <c r="G18" s="51">
        <f t="shared" si="4"/>
        <v>9208854.6962753255</v>
      </c>
    </row>
    <row r="19" spans="2:7" x14ac:dyDescent="0.15">
      <c r="B19" s="49">
        <v>7</v>
      </c>
      <c r="C19" s="50" t="str">
        <f t="shared" si="3"/>
        <v>2019年7月</v>
      </c>
      <c r="D19" s="51">
        <f t="shared" si="0"/>
        <v>212470.44711268277</v>
      </c>
      <c r="E19" s="51">
        <f t="shared" si="1"/>
        <v>135729.99131038837</v>
      </c>
      <c r="F19" s="51">
        <f t="shared" si="2"/>
        <v>76740.455802294397</v>
      </c>
      <c r="G19" s="51">
        <f t="shared" si="4"/>
        <v>9073124.7049649376</v>
      </c>
    </row>
    <row r="20" spans="2:7" x14ac:dyDescent="0.15">
      <c r="B20" s="49">
        <v>8</v>
      </c>
      <c r="C20" s="50" t="str">
        <f t="shared" si="3"/>
        <v>2019年8月</v>
      </c>
      <c r="D20" s="51">
        <f t="shared" si="0"/>
        <v>212470.44711268277</v>
      </c>
      <c r="E20" s="51">
        <f t="shared" si="1"/>
        <v>136861.07457130827</v>
      </c>
      <c r="F20" s="51">
        <f t="shared" si="2"/>
        <v>75609.372541374498</v>
      </c>
      <c r="G20" s="51">
        <f t="shared" si="4"/>
        <v>8936263.6303936299</v>
      </c>
    </row>
    <row r="21" spans="2:7" x14ac:dyDescent="0.15">
      <c r="B21" s="49">
        <v>9</v>
      </c>
      <c r="C21" s="50" t="str">
        <f t="shared" si="3"/>
        <v>2019年9月</v>
      </c>
      <c r="D21" s="51">
        <f t="shared" si="0"/>
        <v>212470.44711268277</v>
      </c>
      <c r="E21" s="51">
        <f t="shared" si="1"/>
        <v>138001.58352606915</v>
      </c>
      <c r="F21" s="51">
        <f t="shared" si="2"/>
        <v>74468.863586613603</v>
      </c>
      <c r="G21" s="51">
        <f t="shared" si="4"/>
        <v>8798262.0468675606</v>
      </c>
    </row>
    <row r="22" spans="2:7" x14ac:dyDescent="0.15">
      <c r="B22" s="49">
        <v>10</v>
      </c>
      <c r="C22" s="50" t="str">
        <f t="shared" si="3"/>
        <v>2019年10月</v>
      </c>
      <c r="D22" s="51">
        <f t="shared" si="0"/>
        <v>212470.44711268277</v>
      </c>
      <c r="E22" s="51">
        <f t="shared" si="1"/>
        <v>139151.59672211975</v>
      </c>
      <c r="F22" s="51">
        <f t="shared" si="2"/>
        <v>73318.85039056302</v>
      </c>
      <c r="G22" s="51">
        <f t="shared" si="4"/>
        <v>8659110.4501454402</v>
      </c>
    </row>
    <row r="23" spans="2:7" x14ac:dyDescent="0.15">
      <c r="B23" s="49">
        <v>11</v>
      </c>
      <c r="C23" s="50" t="str">
        <f t="shared" si="3"/>
        <v>2019年11月</v>
      </c>
      <c r="D23" s="51">
        <f t="shared" si="0"/>
        <v>212470.44711268277</v>
      </c>
      <c r="E23" s="51">
        <f t="shared" si="1"/>
        <v>140311.19336147077</v>
      </c>
      <c r="F23" s="51">
        <f t="shared" si="2"/>
        <v>72159.253751212018</v>
      </c>
      <c r="G23" s="51">
        <f t="shared" si="4"/>
        <v>8518799.2567839697</v>
      </c>
    </row>
    <row r="24" spans="2:7" x14ac:dyDescent="0.15">
      <c r="B24" s="49">
        <v>12</v>
      </c>
      <c r="C24" s="50" t="str">
        <f t="shared" si="3"/>
        <v>2019年12月</v>
      </c>
      <c r="D24" s="51">
        <f t="shared" si="0"/>
        <v>212470.44711268277</v>
      </c>
      <c r="E24" s="51">
        <f t="shared" si="1"/>
        <v>141480.45330614966</v>
      </c>
      <c r="F24" s="51">
        <f t="shared" si="2"/>
        <v>70989.993806533093</v>
      </c>
      <c r="G24" s="51">
        <f t="shared" si="4"/>
        <v>8377318.80347782</v>
      </c>
    </row>
    <row r="25" spans="2:7" x14ac:dyDescent="0.15">
      <c r="B25" s="49">
        <v>13</v>
      </c>
      <c r="C25" s="50" t="str">
        <f t="shared" si="3"/>
        <v>2020年1月</v>
      </c>
      <c r="D25" s="51">
        <f t="shared" si="0"/>
        <v>212470.44711268277</v>
      </c>
      <c r="E25" s="51">
        <f t="shared" si="1"/>
        <v>142659.45708370092</v>
      </c>
      <c r="F25" s="51">
        <f t="shared" si="2"/>
        <v>69810.990028981862</v>
      </c>
      <c r="G25" s="51">
        <f t="shared" si="4"/>
        <v>8234659.3463941189</v>
      </c>
    </row>
    <row r="26" spans="2:7" x14ac:dyDescent="0.15">
      <c r="B26" s="49">
        <v>14</v>
      </c>
      <c r="C26" s="50" t="str">
        <f t="shared" si="3"/>
        <v>2020年2月</v>
      </c>
      <c r="D26" s="51">
        <f t="shared" si="0"/>
        <v>212470.44711268277</v>
      </c>
      <c r="E26" s="51">
        <f t="shared" si="1"/>
        <v>143848.28589273174</v>
      </c>
      <c r="F26" s="51">
        <f t="shared" si="2"/>
        <v>68622.161219951027</v>
      </c>
      <c r="G26" s="51">
        <f t="shared" si="4"/>
        <v>8090811.0605013873</v>
      </c>
    </row>
    <row r="27" spans="2:7" x14ac:dyDescent="0.15">
      <c r="B27" s="49">
        <v>15</v>
      </c>
      <c r="C27" s="50" t="str">
        <f t="shared" si="3"/>
        <v>2020年3月</v>
      </c>
      <c r="D27" s="51">
        <f t="shared" si="0"/>
        <v>212470.44711268277</v>
      </c>
      <c r="E27" s="51">
        <f t="shared" si="1"/>
        <v>145047.02160850452</v>
      </c>
      <c r="F27" s="51">
        <f t="shared" si="2"/>
        <v>67423.425504178245</v>
      </c>
      <c r="G27" s="51">
        <f t="shared" si="4"/>
        <v>7945764.0388928829</v>
      </c>
    </row>
    <row r="28" spans="2:7" x14ac:dyDescent="0.15">
      <c r="B28" s="49">
        <v>16</v>
      </c>
      <c r="C28" s="50" t="str">
        <f t="shared" si="3"/>
        <v>2020年4月</v>
      </c>
      <c r="D28" s="51">
        <f t="shared" si="0"/>
        <v>212470.44711268277</v>
      </c>
      <c r="E28" s="51">
        <f t="shared" si="1"/>
        <v>146255.7467885754</v>
      </c>
      <c r="F28" s="51">
        <f t="shared" si="2"/>
        <v>66214.700324107369</v>
      </c>
      <c r="G28" s="51">
        <f t="shared" si="4"/>
        <v>7799508.2921043076</v>
      </c>
    </row>
    <row r="29" spans="2:7" x14ac:dyDescent="0.15">
      <c r="B29" s="49">
        <v>17</v>
      </c>
      <c r="C29" s="50" t="str">
        <f t="shared" si="3"/>
        <v>2020年5月</v>
      </c>
      <c r="D29" s="51">
        <f t="shared" si="0"/>
        <v>212470.44711268277</v>
      </c>
      <c r="E29" s="51">
        <f t="shared" si="1"/>
        <v>147474.54467848019</v>
      </c>
      <c r="F29" s="51">
        <f t="shared" si="2"/>
        <v>64995.902434202573</v>
      </c>
      <c r="G29" s="51">
        <f t="shared" si="4"/>
        <v>7652033.7474258272</v>
      </c>
    </row>
    <row r="30" spans="2:7" x14ac:dyDescent="0.15">
      <c r="B30" s="49">
        <v>18</v>
      </c>
      <c r="C30" s="50" t="str">
        <f t="shared" si="3"/>
        <v>2020年6月</v>
      </c>
      <c r="D30" s="51">
        <f t="shared" si="0"/>
        <v>212470.44711268277</v>
      </c>
      <c r="E30" s="51">
        <f t="shared" si="1"/>
        <v>148703.49921746753</v>
      </c>
      <c r="F30" s="51">
        <f t="shared" si="2"/>
        <v>63766.947895215249</v>
      </c>
      <c r="G30" s="51">
        <f t="shared" si="4"/>
        <v>7503330.2482083598</v>
      </c>
    </row>
    <row r="31" spans="2:7" x14ac:dyDescent="0.15">
      <c r="B31" s="49">
        <v>19</v>
      </c>
      <c r="C31" s="50" t="str">
        <f t="shared" si="3"/>
        <v>2020年7月</v>
      </c>
      <c r="D31" s="51">
        <f t="shared" si="0"/>
        <v>212470.44711268277</v>
      </c>
      <c r="E31" s="51">
        <f t="shared" si="1"/>
        <v>149942.69504427974</v>
      </c>
      <c r="F31" s="51">
        <f t="shared" si="2"/>
        <v>62527.752068403024</v>
      </c>
      <c r="G31" s="51">
        <f t="shared" si="4"/>
        <v>7353387.5531640798</v>
      </c>
    </row>
    <row r="32" spans="2:7" x14ac:dyDescent="0.15">
      <c r="B32" s="49">
        <v>20</v>
      </c>
      <c r="C32" s="50" t="str">
        <f t="shared" si="3"/>
        <v>2020年8月</v>
      </c>
      <c r="D32" s="51">
        <f t="shared" si="0"/>
        <v>212470.44711268277</v>
      </c>
      <c r="E32" s="51">
        <f t="shared" si="1"/>
        <v>151192.21750298206</v>
      </c>
      <c r="F32" s="51">
        <f t="shared" si="2"/>
        <v>61278.229609700684</v>
      </c>
      <c r="G32" s="51">
        <f t="shared" si="4"/>
        <v>7202195.3356610974</v>
      </c>
    </row>
    <row r="33" spans="2:7" x14ac:dyDescent="0.15">
      <c r="B33" s="49">
        <v>21</v>
      </c>
      <c r="C33" s="50" t="str">
        <f t="shared" si="3"/>
        <v>2020年9月</v>
      </c>
      <c r="D33" s="51">
        <f t="shared" si="0"/>
        <v>212470.44711268277</v>
      </c>
      <c r="E33" s="51">
        <f t="shared" si="1"/>
        <v>152452.15264884027</v>
      </c>
      <c r="F33" s="51">
        <f t="shared" si="2"/>
        <v>60018.294463842511</v>
      </c>
      <c r="G33" s="51">
        <f t="shared" si="4"/>
        <v>7049743.1830122573</v>
      </c>
    </row>
    <row r="34" spans="2:7" x14ac:dyDescent="0.15">
      <c r="B34" s="49">
        <v>22</v>
      </c>
      <c r="C34" s="50" t="str">
        <f t="shared" si="3"/>
        <v>2020年10月</v>
      </c>
      <c r="D34" s="51">
        <f t="shared" si="0"/>
        <v>212470.44711268277</v>
      </c>
      <c r="E34" s="51">
        <f t="shared" si="1"/>
        <v>153722.58725424728</v>
      </c>
      <c r="F34" s="51">
        <f t="shared" si="2"/>
        <v>58747.859858435499</v>
      </c>
      <c r="G34" s="51">
        <f t="shared" si="4"/>
        <v>6896020.5957580097</v>
      </c>
    </row>
    <row r="35" spans="2:7" x14ac:dyDescent="0.15">
      <c r="B35" s="49">
        <v>23</v>
      </c>
      <c r="C35" s="50" t="str">
        <f t="shared" si="3"/>
        <v>2020年11月</v>
      </c>
      <c r="D35" s="51">
        <f t="shared" si="0"/>
        <v>212470.44711268277</v>
      </c>
      <c r="E35" s="51">
        <f t="shared" si="1"/>
        <v>155003.60881469931</v>
      </c>
      <c r="F35" s="51">
        <f t="shared" si="2"/>
        <v>57466.838297983428</v>
      </c>
      <c r="G35" s="51">
        <f t="shared" si="4"/>
        <v>6741016.9869433101</v>
      </c>
    </row>
    <row r="36" spans="2:7" x14ac:dyDescent="0.15">
      <c r="B36" s="49">
        <v>24</v>
      </c>
      <c r="C36" s="50" t="str">
        <f t="shared" si="3"/>
        <v>2020年12月</v>
      </c>
      <c r="D36" s="51">
        <f t="shared" si="0"/>
        <v>212470.44711268277</v>
      </c>
      <c r="E36" s="51">
        <f t="shared" si="1"/>
        <v>156295.30555482183</v>
      </c>
      <c r="F36" s="51">
        <f t="shared" si="2"/>
        <v>56175.141557860945</v>
      </c>
      <c r="G36" s="51">
        <f t="shared" si="4"/>
        <v>6584721.681388488</v>
      </c>
    </row>
    <row r="37" spans="2:7" x14ac:dyDescent="0.15">
      <c r="B37" s="49">
        <v>25</v>
      </c>
      <c r="C37" s="50" t="str">
        <f t="shared" si="3"/>
        <v>2021年1月</v>
      </c>
      <c r="D37" s="51">
        <f t="shared" si="0"/>
        <v>212470.44711268277</v>
      </c>
      <c r="E37" s="51">
        <f t="shared" si="1"/>
        <v>157597.76643444537</v>
      </c>
      <c r="F37" s="51">
        <f t="shared" si="2"/>
        <v>54872.680678237433</v>
      </c>
      <c r="G37" s="51">
        <f t="shared" si="4"/>
        <v>6427123.914954043</v>
      </c>
    </row>
    <row r="38" spans="2:7" x14ac:dyDescent="0.15">
      <c r="B38" s="49">
        <v>26</v>
      </c>
      <c r="C38" s="50" t="str">
        <f t="shared" si="3"/>
        <v>2021年2月</v>
      </c>
      <c r="D38" s="51">
        <f t="shared" si="0"/>
        <v>212470.44711268277</v>
      </c>
      <c r="E38" s="51">
        <f t="shared" si="1"/>
        <v>158911.08115473238</v>
      </c>
      <c r="F38" s="51">
        <f t="shared" si="2"/>
        <v>53559.36595795038</v>
      </c>
      <c r="G38" s="51">
        <f t="shared" si="4"/>
        <v>6268212.833799311</v>
      </c>
    </row>
    <row r="39" spans="2:7" x14ac:dyDescent="0.15">
      <c r="B39" s="49">
        <v>27</v>
      </c>
      <c r="C39" s="50" t="str">
        <f t="shared" si="3"/>
        <v>2021年3月</v>
      </c>
      <c r="D39" s="51">
        <f t="shared" si="0"/>
        <v>212470.44711268277</v>
      </c>
      <c r="E39" s="51">
        <f t="shared" si="1"/>
        <v>160235.34016435515</v>
      </c>
      <c r="F39" s="51">
        <f t="shared" si="2"/>
        <v>52235.106948327608</v>
      </c>
      <c r="G39" s="51">
        <f t="shared" si="4"/>
        <v>6107977.493634956</v>
      </c>
    </row>
    <row r="40" spans="2:7" x14ac:dyDescent="0.15">
      <c r="B40" s="49">
        <v>28</v>
      </c>
      <c r="C40" s="50" t="str">
        <f t="shared" si="3"/>
        <v>2021年4月</v>
      </c>
      <c r="D40" s="51">
        <f t="shared" si="0"/>
        <v>212470.44711268277</v>
      </c>
      <c r="E40" s="51">
        <f t="shared" si="1"/>
        <v>161570.63466572479</v>
      </c>
      <c r="F40" s="51">
        <f t="shared" si="2"/>
        <v>50899.812446957978</v>
      </c>
      <c r="G40" s="51">
        <f t="shared" si="4"/>
        <v>5946406.8589692311</v>
      </c>
    </row>
    <row r="41" spans="2:7" x14ac:dyDescent="0.15">
      <c r="B41" s="49">
        <v>29</v>
      </c>
      <c r="C41" s="50" t="str">
        <f t="shared" si="3"/>
        <v>2021年5月</v>
      </c>
      <c r="D41" s="51">
        <f t="shared" si="0"/>
        <v>212470.44711268277</v>
      </c>
      <c r="E41" s="51">
        <f t="shared" si="1"/>
        <v>162917.0566212725</v>
      </c>
      <c r="F41" s="51">
        <f t="shared" si="2"/>
        <v>49553.390491410282</v>
      </c>
      <c r="G41" s="51">
        <f t="shared" si="4"/>
        <v>5783489.802347959</v>
      </c>
    </row>
    <row r="42" spans="2:7" x14ac:dyDescent="0.15">
      <c r="B42" s="49">
        <v>30</v>
      </c>
      <c r="C42" s="50" t="str">
        <f t="shared" si="3"/>
        <v>2021年6月</v>
      </c>
      <c r="D42" s="51">
        <f t="shared" si="0"/>
        <v>212470.44711268277</v>
      </c>
      <c r="E42" s="51">
        <f t="shared" si="1"/>
        <v>164274.69875978309</v>
      </c>
      <c r="F42" s="51">
        <f t="shared" si="2"/>
        <v>48195.748352899682</v>
      </c>
      <c r="G42" s="51">
        <f t="shared" si="4"/>
        <v>5619215.103588176</v>
      </c>
    </row>
    <row r="43" spans="2:7" x14ac:dyDescent="0.15">
      <c r="B43" s="49">
        <v>31</v>
      </c>
      <c r="C43" s="50" t="str">
        <f t="shared" si="3"/>
        <v>2021年7月</v>
      </c>
      <c r="D43" s="51">
        <f t="shared" si="0"/>
        <v>212470.44711268277</v>
      </c>
      <c r="E43" s="51">
        <f t="shared" si="1"/>
        <v>165643.65458278131</v>
      </c>
      <c r="F43" s="51">
        <f t="shared" si="2"/>
        <v>46826.792529901475</v>
      </c>
      <c r="G43" s="51">
        <f t="shared" si="4"/>
        <v>5453571.4490053942</v>
      </c>
    </row>
    <row r="44" spans="2:7" x14ac:dyDescent="0.15">
      <c r="B44" s="49">
        <v>32</v>
      </c>
      <c r="C44" s="50" t="str">
        <f t="shared" si="3"/>
        <v>2021年8月</v>
      </c>
      <c r="D44" s="51">
        <f t="shared" si="0"/>
        <v>212470.44711268277</v>
      </c>
      <c r="E44" s="51">
        <f t="shared" si="1"/>
        <v>167024.01837097111</v>
      </c>
      <c r="F44" s="51">
        <f t="shared" si="2"/>
        <v>45446.428741711643</v>
      </c>
      <c r="G44" s="51">
        <f t="shared" si="4"/>
        <v>5286547.4306344232</v>
      </c>
    </row>
    <row r="45" spans="2:7" x14ac:dyDescent="0.15">
      <c r="B45" s="49">
        <v>33</v>
      </c>
      <c r="C45" s="50" t="str">
        <f t="shared" si="3"/>
        <v>2021年9月</v>
      </c>
      <c r="D45" s="51">
        <f t="shared" si="0"/>
        <v>212470.44711268277</v>
      </c>
      <c r="E45" s="51">
        <f t="shared" si="1"/>
        <v>168415.88519072923</v>
      </c>
      <c r="F45" s="51">
        <f t="shared" si="2"/>
        <v>44054.561921953544</v>
      </c>
      <c r="G45" s="51">
        <f t="shared" si="4"/>
        <v>5118131.5454436941</v>
      </c>
    </row>
    <row r="46" spans="2:7" x14ac:dyDescent="0.15">
      <c r="B46" s="49">
        <v>34</v>
      </c>
      <c r="C46" s="50" t="str">
        <f t="shared" si="3"/>
        <v>2021年10月</v>
      </c>
      <c r="D46" s="51">
        <f t="shared" si="0"/>
        <v>212470.44711268277</v>
      </c>
      <c r="E46" s="51">
        <f t="shared" si="1"/>
        <v>169819.35090065197</v>
      </c>
      <c r="F46" s="51">
        <f t="shared" si="2"/>
        <v>42651.096212030796</v>
      </c>
      <c r="G46" s="51">
        <f t="shared" si="4"/>
        <v>4948312.1945430422</v>
      </c>
    </row>
    <row r="47" spans="2:7" x14ac:dyDescent="0.15">
      <c r="B47" s="49">
        <v>35</v>
      </c>
      <c r="C47" s="50" t="str">
        <f t="shared" si="3"/>
        <v>2021年11月</v>
      </c>
      <c r="D47" s="51">
        <f t="shared" si="0"/>
        <v>212470.44711268277</v>
      </c>
      <c r="E47" s="51">
        <f t="shared" si="1"/>
        <v>171234.51215815739</v>
      </c>
      <c r="F47" s="51">
        <f t="shared" si="2"/>
        <v>41235.934954525372</v>
      </c>
      <c r="G47" s="51">
        <f t="shared" si="4"/>
        <v>4777077.6823848849</v>
      </c>
    </row>
    <row r="48" spans="2:7" x14ac:dyDescent="0.15">
      <c r="B48" s="49">
        <v>36</v>
      </c>
      <c r="C48" s="50" t="str">
        <f t="shared" si="3"/>
        <v>2021年12月</v>
      </c>
      <c r="D48" s="51">
        <f t="shared" si="0"/>
        <v>212470.44711268277</v>
      </c>
      <c r="E48" s="51">
        <f t="shared" si="1"/>
        <v>172661.46642614205</v>
      </c>
      <c r="F48" s="51">
        <f t="shared" si="2"/>
        <v>39808.98068654073</v>
      </c>
      <c r="G48" s="51">
        <f t="shared" si="4"/>
        <v>4604416.2159587424</v>
      </c>
    </row>
    <row r="49" spans="2:7" x14ac:dyDescent="0.15">
      <c r="B49" s="49">
        <v>37</v>
      </c>
      <c r="C49" s="50" t="str">
        <f t="shared" si="3"/>
        <v>2022年1月</v>
      </c>
      <c r="D49" s="51">
        <f t="shared" si="0"/>
        <v>212470.44711268277</v>
      </c>
      <c r="E49" s="51">
        <f t="shared" si="1"/>
        <v>174100.31197969324</v>
      </c>
      <c r="F49" s="51">
        <f t="shared" si="2"/>
        <v>38370.135132989541</v>
      </c>
      <c r="G49" s="51">
        <f t="shared" si="4"/>
        <v>4430315.9039790491</v>
      </c>
    </row>
    <row r="50" spans="2:7" x14ac:dyDescent="0.15">
      <c r="B50" s="49">
        <v>38</v>
      </c>
      <c r="C50" s="50" t="str">
        <f t="shared" si="3"/>
        <v>2022年2月</v>
      </c>
      <c r="D50" s="51">
        <f t="shared" si="0"/>
        <v>212470.44711268277</v>
      </c>
      <c r="E50" s="51">
        <f t="shared" si="1"/>
        <v>175551.14791285733</v>
      </c>
      <c r="F50" s="51">
        <f t="shared" si="2"/>
        <v>36919.299199825429</v>
      </c>
      <c r="G50" s="51">
        <f t="shared" si="4"/>
        <v>4254764.7560661919</v>
      </c>
    </row>
    <row r="51" spans="2:7" x14ac:dyDescent="0.15">
      <c r="B51" s="49">
        <v>39</v>
      </c>
      <c r="C51" s="50" t="str">
        <f t="shared" si="3"/>
        <v>2022年3月</v>
      </c>
      <c r="D51" s="51">
        <f t="shared" si="0"/>
        <v>212470.44711268277</v>
      </c>
      <c r="E51" s="51">
        <f t="shared" si="1"/>
        <v>177014.07414546446</v>
      </c>
      <c r="F51" s="51">
        <f t="shared" si="2"/>
        <v>35456.372967218282</v>
      </c>
      <c r="G51" s="51">
        <f t="shared" si="4"/>
        <v>4077750.6819207277</v>
      </c>
    </row>
    <row r="52" spans="2:7" x14ac:dyDescent="0.15">
      <c r="B52" s="49">
        <v>40</v>
      </c>
      <c r="C52" s="50" t="str">
        <f t="shared" si="3"/>
        <v>2022年4月</v>
      </c>
      <c r="D52" s="51">
        <f t="shared" si="0"/>
        <v>212470.44711268277</v>
      </c>
      <c r="E52" s="51">
        <f t="shared" si="1"/>
        <v>178489.19143001002</v>
      </c>
      <c r="F52" s="51">
        <f t="shared" si="2"/>
        <v>33981.255682672745</v>
      </c>
      <c r="G52" s="51">
        <f t="shared" si="4"/>
        <v>3899261.4904907178</v>
      </c>
    </row>
    <row r="53" spans="2:7" x14ac:dyDescent="0.15">
      <c r="B53" s="49">
        <v>41</v>
      </c>
      <c r="C53" s="50" t="str">
        <f t="shared" si="3"/>
        <v>2022年5月</v>
      </c>
      <c r="D53" s="51">
        <f t="shared" si="0"/>
        <v>212470.44711268277</v>
      </c>
      <c r="E53" s="51">
        <f t="shared" si="1"/>
        <v>179976.60135859344</v>
      </c>
      <c r="F53" s="51">
        <f t="shared" si="2"/>
        <v>32493.845754089332</v>
      </c>
      <c r="G53" s="51">
        <f t="shared" si="4"/>
        <v>3719284.8891321244</v>
      </c>
    </row>
    <row r="54" spans="2:7" x14ac:dyDescent="0.15">
      <c r="B54" s="49">
        <v>42</v>
      </c>
      <c r="C54" s="50" t="str">
        <f t="shared" si="3"/>
        <v>2022年6月</v>
      </c>
      <c r="D54" s="51">
        <f t="shared" si="0"/>
        <v>212470.44711268277</v>
      </c>
      <c r="E54" s="51">
        <f t="shared" si="1"/>
        <v>181476.40636991506</v>
      </c>
      <c r="F54" s="51">
        <f t="shared" si="2"/>
        <v>30994.040742767716</v>
      </c>
      <c r="G54" s="51">
        <f t="shared" si="4"/>
        <v>3537808.4827622091</v>
      </c>
    </row>
    <row r="55" spans="2:7" x14ac:dyDescent="0.15">
      <c r="B55" s="49">
        <v>43</v>
      </c>
      <c r="C55" s="50" t="str">
        <f t="shared" si="3"/>
        <v>2022年7月</v>
      </c>
      <c r="D55" s="51">
        <f t="shared" si="0"/>
        <v>212470.44711268277</v>
      </c>
      <c r="E55" s="51">
        <f t="shared" si="1"/>
        <v>182988.70975633099</v>
      </c>
      <c r="F55" s="51">
        <f t="shared" si="2"/>
        <v>29481.737356351761</v>
      </c>
      <c r="G55" s="51">
        <f t="shared" si="4"/>
        <v>3354819.7730058781</v>
      </c>
    </row>
    <row r="56" spans="2:7" x14ac:dyDescent="0.15">
      <c r="B56" s="49">
        <v>44</v>
      </c>
      <c r="C56" s="50" t="str">
        <f t="shared" si="3"/>
        <v>2022年8月</v>
      </c>
      <c r="D56" s="51">
        <f t="shared" si="0"/>
        <v>212470.44711268277</v>
      </c>
      <c r="E56" s="51">
        <f t="shared" si="1"/>
        <v>184513.61567096709</v>
      </c>
      <c r="F56" s="51">
        <f t="shared" si="2"/>
        <v>27956.831441715669</v>
      </c>
      <c r="G56" s="51">
        <f t="shared" si="4"/>
        <v>3170306.1573349112</v>
      </c>
    </row>
    <row r="57" spans="2:7" x14ac:dyDescent="0.15">
      <c r="B57" s="49">
        <v>45</v>
      </c>
      <c r="C57" s="50" t="str">
        <f t="shared" si="3"/>
        <v>2022年9月</v>
      </c>
      <c r="D57" s="51">
        <f t="shared" si="0"/>
        <v>212470.44711268277</v>
      </c>
      <c r="E57" s="51">
        <f t="shared" si="1"/>
        <v>186051.22913489182</v>
      </c>
      <c r="F57" s="51">
        <f t="shared" si="2"/>
        <v>26419.217977790944</v>
      </c>
      <c r="G57" s="51">
        <f t="shared" si="4"/>
        <v>2984254.9282000195</v>
      </c>
    </row>
    <row r="58" spans="2:7" x14ac:dyDescent="0.15">
      <c r="B58" s="49">
        <v>46</v>
      </c>
      <c r="C58" s="50" t="str">
        <f t="shared" si="3"/>
        <v>2022年10月</v>
      </c>
      <c r="D58" s="51">
        <f t="shared" si="0"/>
        <v>212470.44711268277</v>
      </c>
      <c r="E58" s="51">
        <f t="shared" si="1"/>
        <v>187601.65604434925</v>
      </c>
      <c r="F58" s="51">
        <f t="shared" si="2"/>
        <v>24868.79106833351</v>
      </c>
      <c r="G58" s="51">
        <f t="shared" si="4"/>
        <v>2796653.2721556704</v>
      </c>
    </row>
    <row r="59" spans="2:7" x14ac:dyDescent="0.15">
      <c r="B59" s="49">
        <v>47</v>
      </c>
      <c r="C59" s="50" t="str">
        <f t="shared" si="3"/>
        <v>2022年11月</v>
      </c>
      <c r="D59" s="51">
        <f t="shared" si="0"/>
        <v>212470.44711268277</v>
      </c>
      <c r="E59" s="51">
        <f t="shared" si="1"/>
        <v>189165.00317805217</v>
      </c>
      <c r="F59" s="51">
        <f t="shared" si="2"/>
        <v>23305.443934630599</v>
      </c>
      <c r="G59" s="51">
        <f t="shared" si="4"/>
        <v>2607488.2689776183</v>
      </c>
    </row>
    <row r="60" spans="2:7" x14ac:dyDescent="0.15">
      <c r="B60" s="49">
        <v>48</v>
      </c>
      <c r="C60" s="50" t="str">
        <f t="shared" si="3"/>
        <v>2022年12月</v>
      </c>
      <c r="D60" s="51">
        <f t="shared" si="0"/>
        <v>212470.44711268277</v>
      </c>
      <c r="E60" s="51">
        <f t="shared" si="1"/>
        <v>190741.37820453593</v>
      </c>
      <c r="F60" s="51">
        <f t="shared" si="2"/>
        <v>21729.068908146834</v>
      </c>
      <c r="G60" s="51">
        <f t="shared" si="4"/>
        <v>2416746.8907730822</v>
      </c>
    </row>
    <row r="61" spans="2:7" x14ac:dyDescent="0.15">
      <c r="B61" s="49">
        <v>49</v>
      </c>
      <c r="C61" s="50" t="str">
        <f t="shared" si="3"/>
        <v>2023年1月</v>
      </c>
      <c r="D61" s="51">
        <f t="shared" si="0"/>
        <v>212470.44711268277</v>
      </c>
      <c r="E61" s="51">
        <f t="shared" si="1"/>
        <v>192330.88968957373</v>
      </c>
      <c r="F61" s="51">
        <f t="shared" si="2"/>
        <v>20139.557423109032</v>
      </c>
      <c r="G61" s="51">
        <f t="shared" si="4"/>
        <v>2224416.0010835086</v>
      </c>
    </row>
    <row r="62" spans="2:7" x14ac:dyDescent="0.15">
      <c r="B62" s="49">
        <v>50</v>
      </c>
      <c r="C62" s="50" t="str">
        <f t="shared" si="3"/>
        <v>2023年2月</v>
      </c>
      <c r="D62" s="51">
        <f t="shared" si="0"/>
        <v>212470.44711268277</v>
      </c>
      <c r="E62" s="51">
        <f t="shared" si="1"/>
        <v>193933.64710365349</v>
      </c>
      <c r="F62" s="51">
        <f t="shared" si="2"/>
        <v>18536.800009029248</v>
      </c>
      <c r="G62" s="51">
        <f t="shared" si="4"/>
        <v>2030482.3539798551</v>
      </c>
    </row>
    <row r="63" spans="2:7" x14ac:dyDescent="0.15">
      <c r="B63" s="49">
        <v>51</v>
      </c>
      <c r="C63" s="50" t="str">
        <f t="shared" si="3"/>
        <v>2023年3月</v>
      </c>
      <c r="D63" s="51">
        <f t="shared" si="0"/>
        <v>212470.44711268277</v>
      </c>
      <c r="E63" s="51">
        <f t="shared" si="1"/>
        <v>195549.7608295173</v>
      </c>
      <c r="F63" s="51">
        <f t="shared" si="2"/>
        <v>16920.686283165476</v>
      </c>
      <c r="G63" s="51">
        <f t="shared" si="4"/>
        <v>1834932.5931503377</v>
      </c>
    </row>
    <row r="64" spans="2:7" x14ac:dyDescent="0.15">
      <c r="B64" s="49">
        <v>52</v>
      </c>
      <c r="C64" s="50" t="str">
        <f t="shared" si="3"/>
        <v>2023年4月</v>
      </c>
      <c r="D64" s="51">
        <f t="shared" si="0"/>
        <v>212470.44711268277</v>
      </c>
      <c r="E64" s="51">
        <f t="shared" si="1"/>
        <v>197179.34216976326</v>
      </c>
      <c r="F64" s="51">
        <f t="shared" si="2"/>
        <v>15291.104942919495</v>
      </c>
      <c r="G64" s="51">
        <f t="shared" si="4"/>
        <v>1637753.2509805744</v>
      </c>
    </row>
    <row r="65" spans="2:7" x14ac:dyDescent="0.15">
      <c r="B65" s="49">
        <v>53</v>
      </c>
      <c r="C65" s="50" t="str">
        <f t="shared" si="3"/>
        <v>2023年5月</v>
      </c>
      <c r="D65" s="51">
        <f t="shared" si="0"/>
        <v>212470.44711268277</v>
      </c>
      <c r="E65" s="51">
        <f t="shared" si="1"/>
        <v>198822.50335451128</v>
      </c>
      <c r="F65" s="51">
        <f t="shared" si="2"/>
        <v>13647.943758171466</v>
      </c>
      <c r="G65" s="51">
        <f t="shared" si="4"/>
        <v>1438930.7476260632</v>
      </c>
    </row>
    <row r="66" spans="2:7" x14ac:dyDescent="0.15">
      <c r="B66" s="49">
        <v>54</v>
      </c>
      <c r="C66" s="50" t="str">
        <f t="shared" si="3"/>
        <v>2023年6月</v>
      </c>
      <c r="D66" s="51">
        <f t="shared" si="0"/>
        <v>212470.44711268277</v>
      </c>
      <c r="E66" s="51">
        <f t="shared" si="1"/>
        <v>200479.35754913223</v>
      </c>
      <c r="F66" s="51">
        <f t="shared" si="2"/>
        <v>11991.08956355054</v>
      </c>
      <c r="G66" s="51">
        <f t="shared" si="4"/>
        <v>1238451.3900769309</v>
      </c>
    </row>
    <row r="67" spans="2:7" x14ac:dyDescent="0.15">
      <c r="B67" s="49">
        <v>55</v>
      </c>
      <c r="C67" s="50" t="str">
        <f t="shared" si="3"/>
        <v>2023年7月</v>
      </c>
      <c r="D67" s="51">
        <f t="shared" si="0"/>
        <v>212470.44711268277</v>
      </c>
      <c r="E67" s="51">
        <f t="shared" si="1"/>
        <v>202150.01886204167</v>
      </c>
      <c r="F67" s="51">
        <f t="shared" si="2"/>
        <v>10320.428250641105</v>
      </c>
      <c r="G67" s="51">
        <f t="shared" si="4"/>
        <v>1036301.3712148892</v>
      </c>
    </row>
    <row r="68" spans="2:7" x14ac:dyDescent="0.15">
      <c r="B68" s="49">
        <v>56</v>
      </c>
      <c r="C68" s="50" t="str">
        <f t="shared" si="3"/>
        <v>2023年8月</v>
      </c>
      <c r="D68" s="51">
        <f t="shared" si="0"/>
        <v>212470.44711268277</v>
      </c>
      <c r="E68" s="51">
        <f t="shared" si="1"/>
        <v>203834.60235255866</v>
      </c>
      <c r="F68" s="51">
        <f t="shared" si="2"/>
        <v>8635.8447601240932</v>
      </c>
      <c r="G68" s="51">
        <f t="shared" si="4"/>
        <v>832466.76886233059</v>
      </c>
    </row>
    <row r="69" spans="2:7" x14ac:dyDescent="0.15">
      <c r="B69" s="49">
        <v>57</v>
      </c>
      <c r="C69" s="50" t="str">
        <f t="shared" si="3"/>
        <v>2023年9月</v>
      </c>
      <c r="D69" s="51">
        <f t="shared" si="0"/>
        <v>212470.44711268277</v>
      </c>
      <c r="E69" s="51">
        <f t="shared" si="1"/>
        <v>205533.22403883</v>
      </c>
      <c r="F69" s="51">
        <f t="shared" si="2"/>
        <v>6937.2230738527705</v>
      </c>
      <c r="G69" s="51">
        <f t="shared" si="4"/>
        <v>626933.54482350056</v>
      </c>
    </row>
    <row r="70" spans="2:7" x14ac:dyDescent="0.15">
      <c r="B70" s="49">
        <v>58</v>
      </c>
      <c r="C70" s="50" t="str">
        <f t="shared" si="3"/>
        <v>2023年10月</v>
      </c>
      <c r="D70" s="51">
        <f t="shared" si="0"/>
        <v>212470.44711268277</v>
      </c>
      <c r="E70" s="51">
        <f t="shared" si="1"/>
        <v>207246.00090582026</v>
      </c>
      <c r="F70" s="51">
        <f t="shared" si="2"/>
        <v>5224.4462068625198</v>
      </c>
      <c r="G70" s="51">
        <f t="shared" si="4"/>
        <v>419687.54391768028</v>
      </c>
    </row>
    <row r="71" spans="2:7" x14ac:dyDescent="0.15">
      <c r="B71" s="49">
        <v>59</v>
      </c>
      <c r="C71" s="50" t="str">
        <f t="shared" si="3"/>
        <v>2023年11月</v>
      </c>
      <c r="D71" s="51">
        <f t="shared" si="0"/>
        <v>212470.44711268277</v>
      </c>
      <c r="E71" s="51">
        <f t="shared" si="1"/>
        <v>208973.05091336876</v>
      </c>
      <c r="F71" s="51">
        <f t="shared" si="2"/>
        <v>3497.3961993140183</v>
      </c>
      <c r="G71" s="51">
        <f t="shared" si="4"/>
        <v>210714.49300431152</v>
      </c>
    </row>
    <row r="72" spans="2:7" x14ac:dyDescent="0.15">
      <c r="B72" s="52">
        <v>60</v>
      </c>
      <c r="C72" s="53" t="str">
        <f t="shared" si="3"/>
        <v>2023年12月</v>
      </c>
      <c r="D72" s="54">
        <f t="shared" si="0"/>
        <v>212470.44711268277</v>
      </c>
      <c r="E72" s="54">
        <f t="shared" si="1"/>
        <v>210714.49300431347</v>
      </c>
      <c r="F72" s="54">
        <f t="shared" si="2"/>
        <v>1755.9541083692791</v>
      </c>
      <c r="G72" s="54">
        <f t="shared" si="4"/>
        <v>0</v>
      </c>
    </row>
    <row r="73" spans="2:7" x14ac:dyDescent="0.15">
      <c r="B73" s="55" t="s">
        <v>0</v>
      </c>
      <c r="C73" s="56"/>
      <c r="D73" s="44">
        <f>SUM(D13:D72)</f>
        <v>12748226.826760983</v>
      </c>
      <c r="E73" s="44">
        <f t="shared" ref="E73:F73" si="5">SUM(E13:E72)</f>
        <v>10000000.000000004</v>
      </c>
      <c r="F73" s="44">
        <f t="shared" si="5"/>
        <v>2748226.8267609659</v>
      </c>
      <c r="G73" s="44">
        <f t="shared" ref="G73" si="6">G72-E73</f>
        <v>-10000000.000000004</v>
      </c>
    </row>
  </sheetData>
  <phoneticPr fontId="3"/>
  <pageMargins left="0.7" right="0.7" top="0.75" bottom="0.75" header="0.3" footer="0.3"/>
  <pageSetup paperSize="9" scale="8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pageSetUpPr fitToPage="1"/>
  </sheetPr>
  <dimension ref="B2:I73"/>
  <sheetViews>
    <sheetView topLeftCell="A55" workbookViewId="0">
      <selection activeCell="G73" sqref="B2:G73"/>
    </sheetView>
  </sheetViews>
  <sheetFormatPr defaultRowHeight="13.5" x14ac:dyDescent="0.15"/>
  <cols>
    <col min="1" max="1" width="9" style="2"/>
    <col min="2" max="2" width="16" style="4" customWidth="1"/>
    <col min="3" max="3" width="16" style="2" customWidth="1"/>
    <col min="4" max="7" width="16" style="3" customWidth="1"/>
    <col min="8" max="16384" width="9" style="2"/>
  </cols>
  <sheetData>
    <row r="2" spans="2:9" ht="18.75" x14ac:dyDescent="0.15">
      <c r="B2" s="20" t="s">
        <v>19</v>
      </c>
    </row>
    <row r="4" spans="2:9" x14ac:dyDescent="0.15">
      <c r="B4" s="5" t="s">
        <v>14</v>
      </c>
      <c r="C4" s="6">
        <v>1</v>
      </c>
      <c r="E4" s="7" t="s">
        <v>15</v>
      </c>
      <c r="F4" s="57">
        <f>D73</f>
        <v>6525000</v>
      </c>
      <c r="H4" s="25"/>
      <c r="I4" s="1" t="s">
        <v>23</v>
      </c>
    </row>
    <row r="5" spans="2:9" x14ac:dyDescent="0.15">
      <c r="B5" s="5" t="s">
        <v>3</v>
      </c>
      <c r="C5" s="6" t="s">
        <v>13</v>
      </c>
      <c r="E5" s="7" t="s">
        <v>16</v>
      </c>
      <c r="F5" s="57">
        <f>F73</f>
        <v>1525000</v>
      </c>
      <c r="H5" s="26"/>
      <c r="I5" s="1" t="s">
        <v>24</v>
      </c>
    </row>
    <row r="6" spans="2:9" x14ac:dyDescent="0.15">
      <c r="B6" s="5" t="s">
        <v>4</v>
      </c>
      <c r="C6" s="8">
        <v>5000000</v>
      </c>
      <c r="E6" s="7" t="s">
        <v>17</v>
      </c>
      <c r="F6" s="57">
        <f>E73</f>
        <v>5000000</v>
      </c>
    </row>
    <row r="7" spans="2:9" x14ac:dyDescent="0.15">
      <c r="B7" s="5" t="s">
        <v>5</v>
      </c>
      <c r="C7" s="9">
        <v>43480</v>
      </c>
      <c r="E7" s="7" t="s">
        <v>18</v>
      </c>
      <c r="F7" s="57" t="s">
        <v>20</v>
      </c>
    </row>
    <row r="8" spans="2:9" x14ac:dyDescent="0.15">
      <c r="B8" s="5" t="s">
        <v>6</v>
      </c>
      <c r="C8" s="9">
        <v>43480</v>
      </c>
    </row>
    <row r="9" spans="2:9" x14ac:dyDescent="0.15">
      <c r="B9" s="5" t="s">
        <v>1</v>
      </c>
      <c r="C9" s="10">
        <v>60</v>
      </c>
    </row>
    <row r="10" spans="2:9" x14ac:dyDescent="0.15">
      <c r="B10" s="5" t="s">
        <v>7</v>
      </c>
      <c r="C10" s="11">
        <v>0.12</v>
      </c>
    </row>
    <row r="12" spans="2:9" x14ac:dyDescent="0.15">
      <c r="B12" s="15" t="s">
        <v>2</v>
      </c>
      <c r="C12" s="16" t="s">
        <v>8</v>
      </c>
      <c r="D12" s="17" t="s">
        <v>9</v>
      </c>
      <c r="E12" s="17" t="s">
        <v>10</v>
      </c>
      <c r="F12" s="17" t="s">
        <v>11</v>
      </c>
      <c r="G12" s="17" t="s">
        <v>12</v>
      </c>
    </row>
    <row r="13" spans="2:9" x14ac:dyDescent="0.15">
      <c r="B13" s="58">
        <v>1</v>
      </c>
      <c r="C13" s="59" t="str">
        <f>TEXT(C8,"yyyy年m月")</f>
        <v>2019年1月</v>
      </c>
      <c r="D13" s="60">
        <f>SUM(E13:F13)</f>
        <v>133333.33333333331</v>
      </c>
      <c r="E13" s="60">
        <f>IF(B13&lt;=C9,$C$6/$C$9,0)</f>
        <v>83333.333333333328</v>
      </c>
      <c r="F13" s="60">
        <f>IF(($C$6*($C$10))/12&gt;=0,($C$6*($C$10))/12,0)</f>
        <v>50000</v>
      </c>
      <c r="G13" s="60">
        <f>IF(($C$6-E13)&gt;=0,($C$6-E13),0)</f>
        <v>4916666.666666667</v>
      </c>
    </row>
    <row r="14" spans="2:9" x14ac:dyDescent="0.15">
      <c r="B14" s="61">
        <v>2</v>
      </c>
      <c r="C14" s="62" t="str">
        <f>TEXT(EDATE(C13,1),"yyyy年m月")</f>
        <v>2019年2月</v>
      </c>
      <c r="D14" s="63">
        <f t="shared" ref="D14" si="0">SUM(E14:F14)</f>
        <v>132500</v>
      </c>
      <c r="E14" s="63">
        <f>IF(B14&lt;=$C$9,$C$6/$C$9,0)</f>
        <v>83333.333333333328</v>
      </c>
      <c r="F14" s="63">
        <f>IF((G13*($C$10))/12&gt;=0,(G13*($C$10))/12,0)</f>
        <v>49166.666666666664</v>
      </c>
      <c r="G14" s="63">
        <f>IF((G13-E14)&gt;=0,(G13-E14),0)</f>
        <v>4833333.333333334</v>
      </c>
    </row>
    <row r="15" spans="2:9" x14ac:dyDescent="0.15">
      <c r="B15" s="61">
        <v>3</v>
      </c>
      <c r="C15" s="62" t="str">
        <f t="shared" ref="C15:C72" si="1">TEXT(EDATE(C14,1),"yyyy年m月")</f>
        <v>2019年3月</v>
      </c>
      <c r="D15" s="63">
        <f t="shared" ref="D15:D24" si="2">SUM(E15:F15)</f>
        <v>131666.66666666666</v>
      </c>
      <c r="E15" s="63">
        <f t="shared" ref="E15:E72" si="3">IF(B15&lt;=$C$9,$C$6/$C$9,0)</f>
        <v>83333.333333333328</v>
      </c>
      <c r="F15" s="63">
        <f t="shared" ref="F15:F72" si="4">IF((G14*($C$10))/12&gt;=0,(G14*($C$10))/12,0)</f>
        <v>48333.333333333336</v>
      </c>
      <c r="G15" s="63">
        <f t="shared" ref="G15:G72" si="5">IF((G14-E15)&gt;=0,(G14-E15),0)</f>
        <v>4750000.0000000009</v>
      </c>
    </row>
    <row r="16" spans="2:9" x14ac:dyDescent="0.15">
      <c r="B16" s="61">
        <v>4</v>
      </c>
      <c r="C16" s="62" t="str">
        <f t="shared" si="1"/>
        <v>2019年4月</v>
      </c>
      <c r="D16" s="63">
        <f t="shared" si="2"/>
        <v>130833.33333333334</v>
      </c>
      <c r="E16" s="63">
        <f t="shared" si="3"/>
        <v>83333.333333333328</v>
      </c>
      <c r="F16" s="63">
        <f t="shared" si="4"/>
        <v>47500.000000000007</v>
      </c>
      <c r="G16" s="63">
        <f t="shared" si="5"/>
        <v>4666666.6666666679</v>
      </c>
    </row>
    <row r="17" spans="2:7" x14ac:dyDescent="0.15">
      <c r="B17" s="61">
        <v>5</v>
      </c>
      <c r="C17" s="62" t="str">
        <f t="shared" si="1"/>
        <v>2019年5月</v>
      </c>
      <c r="D17" s="63">
        <f t="shared" si="2"/>
        <v>130000</v>
      </c>
      <c r="E17" s="63">
        <f t="shared" si="3"/>
        <v>83333.333333333328</v>
      </c>
      <c r="F17" s="63">
        <f t="shared" si="4"/>
        <v>46666.666666666679</v>
      </c>
      <c r="G17" s="63">
        <f t="shared" si="5"/>
        <v>4583333.3333333349</v>
      </c>
    </row>
    <row r="18" spans="2:7" x14ac:dyDescent="0.15">
      <c r="B18" s="61">
        <v>6</v>
      </c>
      <c r="C18" s="62" t="str">
        <f t="shared" si="1"/>
        <v>2019年6月</v>
      </c>
      <c r="D18" s="63">
        <f t="shared" si="2"/>
        <v>129166.66666666667</v>
      </c>
      <c r="E18" s="63">
        <f t="shared" si="3"/>
        <v>83333.333333333328</v>
      </c>
      <c r="F18" s="63">
        <f t="shared" si="4"/>
        <v>45833.333333333343</v>
      </c>
      <c r="G18" s="63">
        <f t="shared" si="5"/>
        <v>4500000.0000000019</v>
      </c>
    </row>
    <row r="19" spans="2:7" x14ac:dyDescent="0.15">
      <c r="B19" s="61">
        <v>7</v>
      </c>
      <c r="C19" s="62" t="str">
        <f t="shared" si="1"/>
        <v>2019年7月</v>
      </c>
      <c r="D19" s="63">
        <f t="shared" si="2"/>
        <v>128333.33333333334</v>
      </c>
      <c r="E19" s="63">
        <f t="shared" si="3"/>
        <v>83333.333333333328</v>
      </c>
      <c r="F19" s="63">
        <f t="shared" si="4"/>
        <v>45000.000000000022</v>
      </c>
      <c r="G19" s="63">
        <f t="shared" si="5"/>
        <v>4416666.6666666688</v>
      </c>
    </row>
    <row r="20" spans="2:7" x14ac:dyDescent="0.15">
      <c r="B20" s="61">
        <v>8</v>
      </c>
      <c r="C20" s="62" t="str">
        <f t="shared" si="1"/>
        <v>2019年8月</v>
      </c>
      <c r="D20" s="63">
        <f t="shared" si="2"/>
        <v>127500.00000000001</v>
      </c>
      <c r="E20" s="63">
        <f t="shared" si="3"/>
        <v>83333.333333333328</v>
      </c>
      <c r="F20" s="63">
        <f t="shared" si="4"/>
        <v>44166.666666666686</v>
      </c>
      <c r="G20" s="63">
        <f t="shared" si="5"/>
        <v>4333333.3333333358</v>
      </c>
    </row>
    <row r="21" spans="2:7" x14ac:dyDescent="0.15">
      <c r="B21" s="61">
        <v>9</v>
      </c>
      <c r="C21" s="62" t="str">
        <f t="shared" si="1"/>
        <v>2019年9月</v>
      </c>
      <c r="D21" s="63">
        <f t="shared" si="2"/>
        <v>126666.66666666669</v>
      </c>
      <c r="E21" s="63">
        <f t="shared" si="3"/>
        <v>83333.333333333328</v>
      </c>
      <c r="F21" s="63">
        <f t="shared" si="4"/>
        <v>43333.333333333358</v>
      </c>
      <c r="G21" s="63">
        <f t="shared" si="5"/>
        <v>4250000.0000000028</v>
      </c>
    </row>
    <row r="22" spans="2:7" x14ac:dyDescent="0.15">
      <c r="B22" s="61">
        <v>10</v>
      </c>
      <c r="C22" s="62" t="str">
        <f t="shared" si="1"/>
        <v>2019年10月</v>
      </c>
      <c r="D22" s="63">
        <f t="shared" si="2"/>
        <v>125833.33333333334</v>
      </c>
      <c r="E22" s="63">
        <f t="shared" si="3"/>
        <v>83333.333333333328</v>
      </c>
      <c r="F22" s="63">
        <f t="shared" si="4"/>
        <v>42500.000000000022</v>
      </c>
      <c r="G22" s="63">
        <f t="shared" si="5"/>
        <v>4166666.6666666693</v>
      </c>
    </row>
    <row r="23" spans="2:7" x14ac:dyDescent="0.15">
      <c r="B23" s="61">
        <v>11</v>
      </c>
      <c r="C23" s="62" t="str">
        <f t="shared" si="1"/>
        <v>2019年11月</v>
      </c>
      <c r="D23" s="63">
        <f t="shared" si="2"/>
        <v>125000.00000000003</v>
      </c>
      <c r="E23" s="63">
        <f t="shared" si="3"/>
        <v>83333.333333333328</v>
      </c>
      <c r="F23" s="63">
        <f t="shared" si="4"/>
        <v>41666.666666666693</v>
      </c>
      <c r="G23" s="63">
        <f t="shared" si="5"/>
        <v>4083333.3333333358</v>
      </c>
    </row>
    <row r="24" spans="2:7" x14ac:dyDescent="0.15">
      <c r="B24" s="61">
        <v>12</v>
      </c>
      <c r="C24" s="62" t="str">
        <f t="shared" si="1"/>
        <v>2019年12月</v>
      </c>
      <c r="D24" s="63">
        <f t="shared" si="2"/>
        <v>124166.66666666669</v>
      </c>
      <c r="E24" s="63">
        <f t="shared" si="3"/>
        <v>83333.333333333328</v>
      </c>
      <c r="F24" s="63">
        <f t="shared" si="4"/>
        <v>40833.333333333358</v>
      </c>
      <c r="G24" s="63">
        <f t="shared" si="5"/>
        <v>4000000.0000000023</v>
      </c>
    </row>
    <row r="25" spans="2:7" x14ac:dyDescent="0.15">
      <c r="B25" s="61">
        <v>13</v>
      </c>
      <c r="C25" s="62" t="str">
        <f t="shared" si="1"/>
        <v>2020年1月</v>
      </c>
      <c r="D25" s="63">
        <f t="shared" ref="D25:D72" si="6">SUM(E25:F25)</f>
        <v>123333.33333333334</v>
      </c>
      <c r="E25" s="63">
        <f t="shared" si="3"/>
        <v>83333.333333333328</v>
      </c>
      <c r="F25" s="63">
        <f t="shared" si="4"/>
        <v>40000.000000000022</v>
      </c>
      <c r="G25" s="63">
        <f t="shared" si="5"/>
        <v>3916666.6666666688</v>
      </c>
    </row>
    <row r="26" spans="2:7" x14ac:dyDescent="0.15">
      <c r="B26" s="61">
        <v>14</v>
      </c>
      <c r="C26" s="62" t="str">
        <f t="shared" si="1"/>
        <v>2020年2月</v>
      </c>
      <c r="D26" s="63">
        <f t="shared" si="6"/>
        <v>122500.00000000001</v>
      </c>
      <c r="E26" s="63">
        <f t="shared" si="3"/>
        <v>83333.333333333328</v>
      </c>
      <c r="F26" s="63">
        <f t="shared" si="4"/>
        <v>39166.666666666686</v>
      </c>
      <c r="G26" s="63">
        <f t="shared" si="5"/>
        <v>3833333.3333333354</v>
      </c>
    </row>
    <row r="27" spans="2:7" x14ac:dyDescent="0.15">
      <c r="B27" s="61">
        <v>15</v>
      </c>
      <c r="C27" s="62" t="str">
        <f t="shared" si="1"/>
        <v>2020年3月</v>
      </c>
      <c r="D27" s="63">
        <f t="shared" si="6"/>
        <v>121666.66666666669</v>
      </c>
      <c r="E27" s="63">
        <f t="shared" si="3"/>
        <v>83333.333333333328</v>
      </c>
      <c r="F27" s="63">
        <f t="shared" si="4"/>
        <v>38333.33333333335</v>
      </c>
      <c r="G27" s="63">
        <f t="shared" si="5"/>
        <v>3750000.0000000019</v>
      </c>
    </row>
    <row r="28" spans="2:7" x14ac:dyDescent="0.15">
      <c r="B28" s="61">
        <v>16</v>
      </c>
      <c r="C28" s="62" t="str">
        <f t="shared" si="1"/>
        <v>2020年4月</v>
      </c>
      <c r="D28" s="63">
        <f t="shared" si="6"/>
        <v>120833.33333333334</v>
      </c>
      <c r="E28" s="63">
        <f t="shared" si="3"/>
        <v>83333.333333333328</v>
      </c>
      <c r="F28" s="63">
        <f t="shared" si="4"/>
        <v>37500.000000000022</v>
      </c>
      <c r="G28" s="63">
        <f t="shared" si="5"/>
        <v>3666666.6666666684</v>
      </c>
    </row>
    <row r="29" spans="2:7" x14ac:dyDescent="0.15">
      <c r="B29" s="61">
        <v>17</v>
      </c>
      <c r="C29" s="62" t="str">
        <f t="shared" si="1"/>
        <v>2020年5月</v>
      </c>
      <c r="D29" s="63">
        <f t="shared" si="6"/>
        <v>120000</v>
      </c>
      <c r="E29" s="63">
        <f t="shared" si="3"/>
        <v>83333.333333333328</v>
      </c>
      <c r="F29" s="63">
        <f t="shared" si="4"/>
        <v>36666.666666666679</v>
      </c>
      <c r="G29" s="63">
        <f t="shared" si="5"/>
        <v>3583333.3333333349</v>
      </c>
    </row>
    <row r="30" spans="2:7" x14ac:dyDescent="0.15">
      <c r="B30" s="61">
        <v>18</v>
      </c>
      <c r="C30" s="62" t="str">
        <f t="shared" si="1"/>
        <v>2020年6月</v>
      </c>
      <c r="D30" s="63">
        <f t="shared" si="6"/>
        <v>119166.66666666669</v>
      </c>
      <c r="E30" s="63">
        <f t="shared" si="3"/>
        <v>83333.333333333328</v>
      </c>
      <c r="F30" s="63">
        <f t="shared" si="4"/>
        <v>35833.33333333335</v>
      </c>
      <c r="G30" s="63">
        <f t="shared" si="5"/>
        <v>3500000.0000000014</v>
      </c>
    </row>
    <row r="31" spans="2:7" x14ac:dyDescent="0.15">
      <c r="B31" s="61">
        <v>19</v>
      </c>
      <c r="C31" s="62" t="str">
        <f t="shared" si="1"/>
        <v>2020年7月</v>
      </c>
      <c r="D31" s="63">
        <f t="shared" si="6"/>
        <v>118333.33333333334</v>
      </c>
      <c r="E31" s="63">
        <f t="shared" si="3"/>
        <v>83333.333333333328</v>
      </c>
      <c r="F31" s="63">
        <f t="shared" si="4"/>
        <v>35000.000000000015</v>
      </c>
      <c r="G31" s="63">
        <f t="shared" si="5"/>
        <v>3416666.6666666679</v>
      </c>
    </row>
    <row r="32" spans="2:7" x14ac:dyDescent="0.15">
      <c r="B32" s="61">
        <v>20</v>
      </c>
      <c r="C32" s="62" t="str">
        <f t="shared" si="1"/>
        <v>2020年8月</v>
      </c>
      <c r="D32" s="63">
        <f t="shared" si="6"/>
        <v>117500</v>
      </c>
      <c r="E32" s="63">
        <f t="shared" si="3"/>
        <v>83333.333333333328</v>
      </c>
      <c r="F32" s="63">
        <f t="shared" si="4"/>
        <v>34166.666666666679</v>
      </c>
      <c r="G32" s="63">
        <f t="shared" si="5"/>
        <v>3333333.3333333344</v>
      </c>
    </row>
    <row r="33" spans="2:7" x14ac:dyDescent="0.15">
      <c r="B33" s="61">
        <v>21</v>
      </c>
      <c r="C33" s="62" t="str">
        <f t="shared" si="1"/>
        <v>2020年9月</v>
      </c>
      <c r="D33" s="63">
        <f t="shared" si="6"/>
        <v>116666.66666666667</v>
      </c>
      <c r="E33" s="63">
        <f t="shared" si="3"/>
        <v>83333.333333333328</v>
      </c>
      <c r="F33" s="63">
        <f t="shared" si="4"/>
        <v>33333.333333333343</v>
      </c>
      <c r="G33" s="63">
        <f t="shared" si="5"/>
        <v>3250000.0000000009</v>
      </c>
    </row>
    <row r="34" spans="2:7" x14ac:dyDescent="0.15">
      <c r="B34" s="61">
        <v>22</v>
      </c>
      <c r="C34" s="62" t="str">
        <f t="shared" si="1"/>
        <v>2020年10月</v>
      </c>
      <c r="D34" s="63">
        <f t="shared" si="6"/>
        <v>115833.33333333334</v>
      </c>
      <c r="E34" s="63">
        <f t="shared" si="3"/>
        <v>83333.333333333328</v>
      </c>
      <c r="F34" s="63">
        <f t="shared" si="4"/>
        <v>32500.000000000011</v>
      </c>
      <c r="G34" s="63">
        <f t="shared" si="5"/>
        <v>3166666.6666666674</v>
      </c>
    </row>
    <row r="35" spans="2:7" x14ac:dyDescent="0.15">
      <c r="B35" s="61">
        <v>23</v>
      </c>
      <c r="C35" s="62" t="str">
        <f t="shared" si="1"/>
        <v>2020年11月</v>
      </c>
      <c r="D35" s="63">
        <f t="shared" si="6"/>
        <v>115000</v>
      </c>
      <c r="E35" s="63">
        <f t="shared" si="3"/>
        <v>83333.333333333328</v>
      </c>
      <c r="F35" s="63">
        <f t="shared" si="4"/>
        <v>31666.666666666672</v>
      </c>
      <c r="G35" s="63">
        <f t="shared" si="5"/>
        <v>3083333.333333334</v>
      </c>
    </row>
    <row r="36" spans="2:7" x14ac:dyDescent="0.15">
      <c r="B36" s="61">
        <v>24</v>
      </c>
      <c r="C36" s="62" t="str">
        <f t="shared" si="1"/>
        <v>2020年12月</v>
      </c>
      <c r="D36" s="63">
        <f t="shared" si="6"/>
        <v>114166.66666666667</v>
      </c>
      <c r="E36" s="63">
        <f t="shared" si="3"/>
        <v>83333.333333333328</v>
      </c>
      <c r="F36" s="63">
        <f t="shared" si="4"/>
        <v>30833.333333333339</v>
      </c>
      <c r="G36" s="63">
        <f t="shared" si="5"/>
        <v>3000000.0000000005</v>
      </c>
    </row>
    <row r="37" spans="2:7" x14ac:dyDescent="0.15">
      <c r="B37" s="61">
        <v>25</v>
      </c>
      <c r="C37" s="62" t="str">
        <f t="shared" si="1"/>
        <v>2021年1月</v>
      </c>
      <c r="D37" s="63">
        <f t="shared" si="6"/>
        <v>113333.33333333333</v>
      </c>
      <c r="E37" s="63">
        <f t="shared" si="3"/>
        <v>83333.333333333328</v>
      </c>
      <c r="F37" s="63">
        <f t="shared" si="4"/>
        <v>30000.000000000004</v>
      </c>
      <c r="G37" s="63">
        <f t="shared" si="5"/>
        <v>2916666.666666667</v>
      </c>
    </row>
    <row r="38" spans="2:7" x14ac:dyDescent="0.15">
      <c r="B38" s="61">
        <v>26</v>
      </c>
      <c r="C38" s="62" t="str">
        <f t="shared" si="1"/>
        <v>2021年2月</v>
      </c>
      <c r="D38" s="63">
        <f t="shared" si="6"/>
        <v>112500</v>
      </c>
      <c r="E38" s="63">
        <f t="shared" si="3"/>
        <v>83333.333333333328</v>
      </c>
      <c r="F38" s="63">
        <f t="shared" si="4"/>
        <v>29166.666666666668</v>
      </c>
      <c r="G38" s="63">
        <f t="shared" si="5"/>
        <v>2833333.3333333335</v>
      </c>
    </row>
    <row r="39" spans="2:7" x14ac:dyDescent="0.15">
      <c r="B39" s="61">
        <v>27</v>
      </c>
      <c r="C39" s="62" t="str">
        <f t="shared" si="1"/>
        <v>2021年3月</v>
      </c>
      <c r="D39" s="63">
        <f t="shared" si="6"/>
        <v>111666.66666666666</v>
      </c>
      <c r="E39" s="63">
        <f t="shared" si="3"/>
        <v>83333.333333333328</v>
      </c>
      <c r="F39" s="63">
        <f t="shared" si="4"/>
        <v>28333.333333333332</v>
      </c>
      <c r="G39" s="63">
        <f t="shared" si="5"/>
        <v>2750000</v>
      </c>
    </row>
    <row r="40" spans="2:7" x14ac:dyDescent="0.15">
      <c r="B40" s="61">
        <v>28</v>
      </c>
      <c r="C40" s="62" t="str">
        <f t="shared" si="1"/>
        <v>2021年4月</v>
      </c>
      <c r="D40" s="63">
        <f t="shared" si="6"/>
        <v>110833.33333333333</v>
      </c>
      <c r="E40" s="63">
        <f t="shared" si="3"/>
        <v>83333.333333333328</v>
      </c>
      <c r="F40" s="63">
        <f t="shared" si="4"/>
        <v>27500</v>
      </c>
      <c r="G40" s="63">
        <f t="shared" si="5"/>
        <v>2666666.6666666665</v>
      </c>
    </row>
    <row r="41" spans="2:7" x14ac:dyDescent="0.15">
      <c r="B41" s="61">
        <v>29</v>
      </c>
      <c r="C41" s="62" t="str">
        <f t="shared" si="1"/>
        <v>2021年5月</v>
      </c>
      <c r="D41" s="63">
        <f t="shared" si="6"/>
        <v>109999.99999999999</v>
      </c>
      <c r="E41" s="63">
        <f t="shared" si="3"/>
        <v>83333.333333333328</v>
      </c>
      <c r="F41" s="63">
        <f t="shared" si="4"/>
        <v>26666.666666666661</v>
      </c>
      <c r="G41" s="63">
        <f t="shared" si="5"/>
        <v>2583333.333333333</v>
      </c>
    </row>
    <row r="42" spans="2:7" x14ac:dyDescent="0.15">
      <c r="B42" s="61">
        <v>30</v>
      </c>
      <c r="C42" s="62" t="str">
        <f t="shared" si="1"/>
        <v>2021年6月</v>
      </c>
      <c r="D42" s="63">
        <f t="shared" si="6"/>
        <v>109166.66666666666</v>
      </c>
      <c r="E42" s="63">
        <f t="shared" si="3"/>
        <v>83333.333333333328</v>
      </c>
      <c r="F42" s="63">
        <f t="shared" si="4"/>
        <v>25833.333333333328</v>
      </c>
      <c r="G42" s="63">
        <f t="shared" si="5"/>
        <v>2499999.9999999995</v>
      </c>
    </row>
    <row r="43" spans="2:7" x14ac:dyDescent="0.15">
      <c r="B43" s="61">
        <v>31</v>
      </c>
      <c r="C43" s="62" t="str">
        <f t="shared" si="1"/>
        <v>2021年7月</v>
      </c>
      <c r="D43" s="63">
        <f t="shared" si="6"/>
        <v>108333.33333333333</v>
      </c>
      <c r="E43" s="63">
        <f t="shared" si="3"/>
        <v>83333.333333333328</v>
      </c>
      <c r="F43" s="63">
        <f t="shared" si="4"/>
        <v>24999.999999999996</v>
      </c>
      <c r="G43" s="63">
        <f t="shared" si="5"/>
        <v>2416666.666666666</v>
      </c>
    </row>
    <row r="44" spans="2:7" x14ac:dyDescent="0.15">
      <c r="B44" s="61">
        <v>32</v>
      </c>
      <c r="C44" s="62" t="str">
        <f t="shared" si="1"/>
        <v>2021年8月</v>
      </c>
      <c r="D44" s="63">
        <f t="shared" si="6"/>
        <v>107499.99999999999</v>
      </c>
      <c r="E44" s="63">
        <f t="shared" si="3"/>
        <v>83333.333333333328</v>
      </c>
      <c r="F44" s="63">
        <f t="shared" si="4"/>
        <v>24166.666666666661</v>
      </c>
      <c r="G44" s="63">
        <f t="shared" si="5"/>
        <v>2333333.3333333326</v>
      </c>
    </row>
    <row r="45" spans="2:7" x14ac:dyDescent="0.15">
      <c r="B45" s="61">
        <v>33</v>
      </c>
      <c r="C45" s="62" t="str">
        <f t="shared" si="1"/>
        <v>2021年9月</v>
      </c>
      <c r="D45" s="63">
        <f t="shared" si="6"/>
        <v>106666.66666666666</v>
      </c>
      <c r="E45" s="63">
        <f t="shared" si="3"/>
        <v>83333.333333333328</v>
      </c>
      <c r="F45" s="63">
        <f t="shared" si="4"/>
        <v>23333.333333333325</v>
      </c>
      <c r="G45" s="63">
        <f t="shared" si="5"/>
        <v>2249999.9999999991</v>
      </c>
    </row>
    <row r="46" spans="2:7" x14ac:dyDescent="0.15">
      <c r="B46" s="61">
        <v>34</v>
      </c>
      <c r="C46" s="62" t="str">
        <f t="shared" si="1"/>
        <v>2021年10月</v>
      </c>
      <c r="D46" s="63">
        <f t="shared" si="6"/>
        <v>105833.33333333331</v>
      </c>
      <c r="E46" s="63">
        <f t="shared" si="3"/>
        <v>83333.333333333328</v>
      </c>
      <c r="F46" s="63">
        <f t="shared" si="4"/>
        <v>22499.999999999989</v>
      </c>
      <c r="G46" s="63">
        <f t="shared" si="5"/>
        <v>2166666.6666666656</v>
      </c>
    </row>
    <row r="47" spans="2:7" x14ac:dyDescent="0.15">
      <c r="B47" s="61">
        <v>35</v>
      </c>
      <c r="C47" s="62" t="str">
        <f t="shared" si="1"/>
        <v>2021年11月</v>
      </c>
      <c r="D47" s="63">
        <f t="shared" si="6"/>
        <v>104999.99999999999</v>
      </c>
      <c r="E47" s="63">
        <f t="shared" si="3"/>
        <v>83333.333333333328</v>
      </c>
      <c r="F47" s="63">
        <f t="shared" si="4"/>
        <v>21666.666666666653</v>
      </c>
      <c r="G47" s="63">
        <f t="shared" si="5"/>
        <v>2083333.3333333323</v>
      </c>
    </row>
    <row r="48" spans="2:7" x14ac:dyDescent="0.15">
      <c r="B48" s="61">
        <v>36</v>
      </c>
      <c r="C48" s="62" t="str">
        <f t="shared" si="1"/>
        <v>2021年12月</v>
      </c>
      <c r="D48" s="63">
        <f t="shared" si="6"/>
        <v>104166.66666666666</v>
      </c>
      <c r="E48" s="63">
        <f t="shared" si="3"/>
        <v>83333.333333333328</v>
      </c>
      <c r="F48" s="63">
        <f t="shared" si="4"/>
        <v>20833.333333333325</v>
      </c>
      <c r="G48" s="63">
        <f t="shared" si="5"/>
        <v>1999999.9999999991</v>
      </c>
    </row>
    <row r="49" spans="2:7" x14ac:dyDescent="0.15">
      <c r="B49" s="61">
        <v>37</v>
      </c>
      <c r="C49" s="62" t="str">
        <f t="shared" si="1"/>
        <v>2022年1月</v>
      </c>
      <c r="D49" s="63">
        <f t="shared" si="6"/>
        <v>103333.33333333331</v>
      </c>
      <c r="E49" s="63">
        <f t="shared" si="3"/>
        <v>83333.333333333328</v>
      </c>
      <c r="F49" s="63">
        <f t="shared" si="4"/>
        <v>19999.999999999989</v>
      </c>
      <c r="G49" s="63">
        <f t="shared" si="5"/>
        <v>1916666.6666666658</v>
      </c>
    </row>
    <row r="50" spans="2:7" x14ac:dyDescent="0.15">
      <c r="B50" s="61">
        <v>38</v>
      </c>
      <c r="C50" s="62" t="str">
        <f t="shared" si="1"/>
        <v>2022年2月</v>
      </c>
      <c r="D50" s="63">
        <f t="shared" si="6"/>
        <v>102499.99999999999</v>
      </c>
      <c r="E50" s="63">
        <f t="shared" si="3"/>
        <v>83333.333333333328</v>
      </c>
      <c r="F50" s="63">
        <f t="shared" si="4"/>
        <v>19166.666666666657</v>
      </c>
      <c r="G50" s="63">
        <f t="shared" si="5"/>
        <v>1833333.3333333326</v>
      </c>
    </row>
    <row r="51" spans="2:7" x14ac:dyDescent="0.15">
      <c r="B51" s="61">
        <v>39</v>
      </c>
      <c r="C51" s="62" t="str">
        <f t="shared" si="1"/>
        <v>2022年3月</v>
      </c>
      <c r="D51" s="63">
        <f t="shared" si="6"/>
        <v>101666.66666666666</v>
      </c>
      <c r="E51" s="63">
        <f t="shared" si="3"/>
        <v>83333.333333333328</v>
      </c>
      <c r="F51" s="63">
        <f t="shared" si="4"/>
        <v>18333.333333333325</v>
      </c>
      <c r="G51" s="63">
        <f t="shared" si="5"/>
        <v>1749999.9999999993</v>
      </c>
    </row>
    <row r="52" spans="2:7" x14ac:dyDescent="0.15">
      <c r="B52" s="61">
        <v>40</v>
      </c>
      <c r="C52" s="62" t="str">
        <f t="shared" si="1"/>
        <v>2022年4月</v>
      </c>
      <c r="D52" s="63">
        <f t="shared" si="6"/>
        <v>100833.33333333331</v>
      </c>
      <c r="E52" s="63">
        <f t="shared" si="3"/>
        <v>83333.333333333328</v>
      </c>
      <c r="F52" s="63">
        <f t="shared" si="4"/>
        <v>17499.999999999993</v>
      </c>
      <c r="G52" s="63">
        <f t="shared" si="5"/>
        <v>1666666.666666666</v>
      </c>
    </row>
    <row r="53" spans="2:7" x14ac:dyDescent="0.15">
      <c r="B53" s="61">
        <v>41</v>
      </c>
      <c r="C53" s="62" t="str">
        <f t="shared" si="1"/>
        <v>2022年5月</v>
      </c>
      <c r="D53" s="63">
        <f t="shared" si="6"/>
        <v>99999.999999999985</v>
      </c>
      <c r="E53" s="63">
        <f t="shared" si="3"/>
        <v>83333.333333333328</v>
      </c>
      <c r="F53" s="63">
        <f t="shared" si="4"/>
        <v>16666.666666666661</v>
      </c>
      <c r="G53" s="63">
        <f t="shared" si="5"/>
        <v>1583333.3333333328</v>
      </c>
    </row>
    <row r="54" spans="2:7" x14ac:dyDescent="0.15">
      <c r="B54" s="61">
        <v>42</v>
      </c>
      <c r="C54" s="62" t="str">
        <f t="shared" si="1"/>
        <v>2022年6月</v>
      </c>
      <c r="D54" s="63">
        <f t="shared" si="6"/>
        <v>99166.666666666657</v>
      </c>
      <c r="E54" s="63">
        <f t="shared" si="3"/>
        <v>83333.333333333328</v>
      </c>
      <c r="F54" s="63">
        <f t="shared" si="4"/>
        <v>15833.333333333328</v>
      </c>
      <c r="G54" s="63">
        <f t="shared" si="5"/>
        <v>1499999.9999999995</v>
      </c>
    </row>
    <row r="55" spans="2:7" x14ac:dyDescent="0.15">
      <c r="B55" s="61">
        <v>43</v>
      </c>
      <c r="C55" s="62" t="str">
        <f t="shared" si="1"/>
        <v>2022年7月</v>
      </c>
      <c r="D55" s="63">
        <f t="shared" si="6"/>
        <v>98333.333333333328</v>
      </c>
      <c r="E55" s="63">
        <f t="shared" si="3"/>
        <v>83333.333333333328</v>
      </c>
      <c r="F55" s="63">
        <f t="shared" si="4"/>
        <v>14999.999999999995</v>
      </c>
      <c r="G55" s="63">
        <f t="shared" si="5"/>
        <v>1416666.6666666663</v>
      </c>
    </row>
    <row r="56" spans="2:7" x14ac:dyDescent="0.15">
      <c r="B56" s="61">
        <v>44</v>
      </c>
      <c r="C56" s="62" t="str">
        <f t="shared" si="1"/>
        <v>2022年8月</v>
      </c>
      <c r="D56" s="63">
        <f t="shared" si="6"/>
        <v>97499.999999999985</v>
      </c>
      <c r="E56" s="63">
        <f t="shared" si="3"/>
        <v>83333.333333333328</v>
      </c>
      <c r="F56" s="63">
        <f t="shared" si="4"/>
        <v>14166.666666666662</v>
      </c>
      <c r="G56" s="63">
        <f t="shared" si="5"/>
        <v>1333333.333333333</v>
      </c>
    </row>
    <row r="57" spans="2:7" x14ac:dyDescent="0.15">
      <c r="B57" s="61">
        <v>45</v>
      </c>
      <c r="C57" s="62" t="str">
        <f t="shared" si="1"/>
        <v>2022年9月</v>
      </c>
      <c r="D57" s="63">
        <f t="shared" si="6"/>
        <v>96666.666666666657</v>
      </c>
      <c r="E57" s="63">
        <f t="shared" si="3"/>
        <v>83333.333333333328</v>
      </c>
      <c r="F57" s="63">
        <f t="shared" si="4"/>
        <v>13333.33333333333</v>
      </c>
      <c r="G57" s="63">
        <f t="shared" si="5"/>
        <v>1249999.9999999998</v>
      </c>
    </row>
    <row r="58" spans="2:7" x14ac:dyDescent="0.15">
      <c r="B58" s="61">
        <v>46</v>
      </c>
      <c r="C58" s="62" t="str">
        <f t="shared" si="1"/>
        <v>2022年10月</v>
      </c>
      <c r="D58" s="63">
        <f t="shared" si="6"/>
        <v>95833.333333333328</v>
      </c>
      <c r="E58" s="63">
        <f t="shared" si="3"/>
        <v>83333.333333333328</v>
      </c>
      <c r="F58" s="63">
        <f t="shared" si="4"/>
        <v>12499.999999999998</v>
      </c>
      <c r="G58" s="63">
        <f t="shared" si="5"/>
        <v>1166666.6666666665</v>
      </c>
    </row>
    <row r="59" spans="2:7" x14ac:dyDescent="0.15">
      <c r="B59" s="61">
        <v>47</v>
      </c>
      <c r="C59" s="62" t="str">
        <f t="shared" si="1"/>
        <v>2022年11月</v>
      </c>
      <c r="D59" s="63">
        <f t="shared" si="6"/>
        <v>95000</v>
      </c>
      <c r="E59" s="63">
        <f t="shared" si="3"/>
        <v>83333.333333333328</v>
      </c>
      <c r="F59" s="63">
        <f t="shared" si="4"/>
        <v>11666.666666666664</v>
      </c>
      <c r="G59" s="63">
        <f t="shared" si="5"/>
        <v>1083333.3333333333</v>
      </c>
    </row>
    <row r="60" spans="2:7" x14ac:dyDescent="0.15">
      <c r="B60" s="61">
        <v>48</v>
      </c>
      <c r="C60" s="62" t="str">
        <f t="shared" si="1"/>
        <v>2022年12月</v>
      </c>
      <c r="D60" s="63">
        <f t="shared" si="6"/>
        <v>94166.666666666657</v>
      </c>
      <c r="E60" s="63">
        <f t="shared" si="3"/>
        <v>83333.333333333328</v>
      </c>
      <c r="F60" s="63">
        <f t="shared" si="4"/>
        <v>10833.333333333332</v>
      </c>
      <c r="G60" s="63">
        <f t="shared" si="5"/>
        <v>999999.99999999988</v>
      </c>
    </row>
    <row r="61" spans="2:7" x14ac:dyDescent="0.15">
      <c r="B61" s="61">
        <v>49</v>
      </c>
      <c r="C61" s="62" t="str">
        <f t="shared" si="1"/>
        <v>2023年1月</v>
      </c>
      <c r="D61" s="63">
        <f t="shared" si="6"/>
        <v>93333.333333333328</v>
      </c>
      <c r="E61" s="63">
        <f t="shared" si="3"/>
        <v>83333.333333333328</v>
      </c>
      <c r="F61" s="63">
        <f t="shared" si="4"/>
        <v>9999.9999999999982</v>
      </c>
      <c r="G61" s="63">
        <f t="shared" si="5"/>
        <v>916666.66666666651</v>
      </c>
    </row>
    <row r="62" spans="2:7" x14ac:dyDescent="0.15">
      <c r="B62" s="61">
        <v>50</v>
      </c>
      <c r="C62" s="62" t="str">
        <f t="shared" si="1"/>
        <v>2023年2月</v>
      </c>
      <c r="D62" s="63">
        <f t="shared" si="6"/>
        <v>92500</v>
      </c>
      <c r="E62" s="63">
        <f t="shared" si="3"/>
        <v>83333.333333333328</v>
      </c>
      <c r="F62" s="63">
        <f t="shared" si="4"/>
        <v>9166.6666666666642</v>
      </c>
      <c r="G62" s="63">
        <f t="shared" si="5"/>
        <v>833333.33333333314</v>
      </c>
    </row>
    <row r="63" spans="2:7" x14ac:dyDescent="0.15">
      <c r="B63" s="61">
        <v>51</v>
      </c>
      <c r="C63" s="62" t="str">
        <f t="shared" si="1"/>
        <v>2023年3月</v>
      </c>
      <c r="D63" s="63">
        <f t="shared" si="6"/>
        <v>91666.666666666657</v>
      </c>
      <c r="E63" s="63">
        <f t="shared" si="3"/>
        <v>83333.333333333328</v>
      </c>
      <c r="F63" s="63">
        <f t="shared" si="4"/>
        <v>8333.3333333333303</v>
      </c>
      <c r="G63" s="63">
        <f t="shared" si="5"/>
        <v>749999.99999999977</v>
      </c>
    </row>
    <row r="64" spans="2:7" x14ac:dyDescent="0.15">
      <c r="B64" s="61">
        <v>52</v>
      </c>
      <c r="C64" s="62" t="str">
        <f t="shared" si="1"/>
        <v>2023年4月</v>
      </c>
      <c r="D64" s="63">
        <f t="shared" si="6"/>
        <v>90833.333333333328</v>
      </c>
      <c r="E64" s="63">
        <f t="shared" si="3"/>
        <v>83333.333333333328</v>
      </c>
      <c r="F64" s="63">
        <f t="shared" si="4"/>
        <v>7499.9999999999973</v>
      </c>
      <c r="G64" s="63">
        <f t="shared" si="5"/>
        <v>666666.6666666664</v>
      </c>
    </row>
    <row r="65" spans="2:7" x14ac:dyDescent="0.15">
      <c r="B65" s="61">
        <v>53</v>
      </c>
      <c r="C65" s="62" t="str">
        <f t="shared" si="1"/>
        <v>2023年5月</v>
      </c>
      <c r="D65" s="63">
        <f t="shared" si="6"/>
        <v>90000</v>
      </c>
      <c r="E65" s="63">
        <f t="shared" si="3"/>
        <v>83333.333333333328</v>
      </c>
      <c r="F65" s="63">
        <f t="shared" si="4"/>
        <v>6666.6666666666642</v>
      </c>
      <c r="G65" s="63">
        <f t="shared" si="5"/>
        <v>583333.33333333302</v>
      </c>
    </row>
    <row r="66" spans="2:7" x14ac:dyDescent="0.15">
      <c r="B66" s="61">
        <v>54</v>
      </c>
      <c r="C66" s="62" t="str">
        <f t="shared" si="1"/>
        <v>2023年6月</v>
      </c>
      <c r="D66" s="63">
        <f t="shared" si="6"/>
        <v>89166.666666666657</v>
      </c>
      <c r="E66" s="63">
        <f t="shared" si="3"/>
        <v>83333.333333333328</v>
      </c>
      <c r="F66" s="63">
        <f t="shared" si="4"/>
        <v>5833.3333333333294</v>
      </c>
      <c r="G66" s="63">
        <f t="shared" si="5"/>
        <v>499999.99999999971</v>
      </c>
    </row>
    <row r="67" spans="2:7" x14ac:dyDescent="0.15">
      <c r="B67" s="61">
        <v>55</v>
      </c>
      <c r="C67" s="62" t="str">
        <f t="shared" si="1"/>
        <v>2023年7月</v>
      </c>
      <c r="D67" s="63">
        <f t="shared" si="6"/>
        <v>88333.333333333328</v>
      </c>
      <c r="E67" s="63">
        <f t="shared" si="3"/>
        <v>83333.333333333328</v>
      </c>
      <c r="F67" s="63">
        <f t="shared" si="4"/>
        <v>4999.9999999999973</v>
      </c>
      <c r="G67" s="63">
        <f t="shared" si="5"/>
        <v>416666.6666666664</v>
      </c>
    </row>
    <row r="68" spans="2:7" x14ac:dyDescent="0.15">
      <c r="B68" s="61">
        <v>56</v>
      </c>
      <c r="C68" s="62" t="str">
        <f t="shared" si="1"/>
        <v>2023年8月</v>
      </c>
      <c r="D68" s="63">
        <f t="shared" si="6"/>
        <v>87499.999999999985</v>
      </c>
      <c r="E68" s="63">
        <f t="shared" si="3"/>
        <v>83333.333333333328</v>
      </c>
      <c r="F68" s="63">
        <f t="shared" si="4"/>
        <v>4166.6666666666633</v>
      </c>
      <c r="G68" s="63">
        <f t="shared" si="5"/>
        <v>333333.33333333308</v>
      </c>
    </row>
    <row r="69" spans="2:7" x14ac:dyDescent="0.15">
      <c r="B69" s="61">
        <v>57</v>
      </c>
      <c r="C69" s="62" t="str">
        <f t="shared" si="1"/>
        <v>2023年9月</v>
      </c>
      <c r="D69" s="63">
        <f t="shared" si="6"/>
        <v>86666.666666666657</v>
      </c>
      <c r="E69" s="63">
        <f t="shared" si="3"/>
        <v>83333.333333333328</v>
      </c>
      <c r="F69" s="63">
        <f t="shared" si="4"/>
        <v>3333.3333333333308</v>
      </c>
      <c r="G69" s="63">
        <f t="shared" si="5"/>
        <v>249999.99999999977</v>
      </c>
    </row>
    <row r="70" spans="2:7" x14ac:dyDescent="0.15">
      <c r="B70" s="61">
        <v>58</v>
      </c>
      <c r="C70" s="62" t="str">
        <f t="shared" si="1"/>
        <v>2023年10月</v>
      </c>
      <c r="D70" s="63">
        <f t="shared" si="6"/>
        <v>85833.333333333328</v>
      </c>
      <c r="E70" s="63">
        <f t="shared" si="3"/>
        <v>83333.333333333328</v>
      </c>
      <c r="F70" s="63">
        <f t="shared" si="4"/>
        <v>2499.9999999999977</v>
      </c>
      <c r="G70" s="63">
        <f t="shared" si="5"/>
        <v>166666.66666666645</v>
      </c>
    </row>
    <row r="71" spans="2:7" x14ac:dyDescent="0.15">
      <c r="B71" s="61">
        <v>59</v>
      </c>
      <c r="C71" s="62" t="str">
        <f t="shared" si="1"/>
        <v>2023年11月</v>
      </c>
      <c r="D71" s="63">
        <f t="shared" si="6"/>
        <v>85000</v>
      </c>
      <c r="E71" s="63">
        <f t="shared" si="3"/>
        <v>83333.333333333328</v>
      </c>
      <c r="F71" s="63">
        <f t="shared" si="4"/>
        <v>1666.6666666666645</v>
      </c>
      <c r="G71" s="63">
        <f t="shared" si="5"/>
        <v>83333.333333333125</v>
      </c>
    </row>
    <row r="72" spans="2:7" x14ac:dyDescent="0.15">
      <c r="B72" s="64">
        <v>60</v>
      </c>
      <c r="C72" s="65" t="str">
        <f t="shared" si="1"/>
        <v>2023年12月</v>
      </c>
      <c r="D72" s="66">
        <f t="shared" si="6"/>
        <v>84166.666666666657</v>
      </c>
      <c r="E72" s="63">
        <f t="shared" si="3"/>
        <v>83333.333333333328</v>
      </c>
      <c r="F72" s="63">
        <f t="shared" si="4"/>
        <v>833.33333333333121</v>
      </c>
      <c r="G72" s="63">
        <f t="shared" si="5"/>
        <v>0</v>
      </c>
    </row>
    <row r="73" spans="2:7" x14ac:dyDescent="0.15">
      <c r="B73" s="67" t="s">
        <v>0</v>
      </c>
      <c r="C73" s="68"/>
      <c r="D73" s="57">
        <f>SUM(D13:D72)</f>
        <v>6525000</v>
      </c>
      <c r="E73" s="57">
        <f t="shared" ref="E73:F73" si="7">SUM(E13:E72)</f>
        <v>5000000</v>
      </c>
      <c r="F73" s="57">
        <f t="shared" si="7"/>
        <v>1525000</v>
      </c>
      <c r="G73" s="57">
        <f t="shared" ref="G73" si="8">G72-E73</f>
        <v>-5000000</v>
      </c>
    </row>
  </sheetData>
  <phoneticPr fontId="3"/>
  <pageMargins left="0.7" right="0.7" top="0.75" bottom="0.75" header="0.3" footer="0.3"/>
  <pageSetup paperSize="9" scale="8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8FAC71-F7BC-4F04-9757-767637294673}">
  <sheetPr>
    <tabColor rgb="FF0070C0"/>
    <pageSetUpPr fitToPage="1"/>
  </sheetPr>
  <dimension ref="B2:I73"/>
  <sheetViews>
    <sheetView tabSelected="1" workbookViewId="0">
      <selection activeCell="B2" sqref="B2:G73"/>
    </sheetView>
  </sheetViews>
  <sheetFormatPr defaultRowHeight="13.5" x14ac:dyDescent="0.15"/>
  <cols>
    <col min="1" max="1" width="9" style="2"/>
    <col min="2" max="2" width="16" style="4" customWidth="1"/>
    <col min="3" max="3" width="16" style="2" customWidth="1"/>
    <col min="4" max="7" width="16" style="3" customWidth="1"/>
    <col min="8" max="16384" width="9" style="2"/>
  </cols>
  <sheetData>
    <row r="2" spans="2:9" ht="18.75" x14ac:dyDescent="0.15">
      <c r="B2" s="20" t="s">
        <v>19</v>
      </c>
    </row>
    <row r="4" spans="2:9" x14ac:dyDescent="0.15">
      <c r="B4" s="69" t="s">
        <v>14</v>
      </c>
      <c r="C4" s="6">
        <v>1</v>
      </c>
      <c r="E4" s="70" t="s">
        <v>15</v>
      </c>
      <c r="F4" s="24">
        <f>D73</f>
        <v>2500000</v>
      </c>
      <c r="H4" s="32"/>
      <c r="I4" s="1" t="s">
        <v>23</v>
      </c>
    </row>
    <row r="5" spans="2:9" x14ac:dyDescent="0.15">
      <c r="B5" s="69" t="s">
        <v>3</v>
      </c>
      <c r="C5" s="6" t="s">
        <v>13</v>
      </c>
      <c r="E5" s="70" t="s">
        <v>16</v>
      </c>
      <c r="F5" s="24">
        <f>F73</f>
        <v>500000</v>
      </c>
      <c r="H5" s="26"/>
      <c r="I5" s="1" t="s">
        <v>24</v>
      </c>
    </row>
    <row r="6" spans="2:9" x14ac:dyDescent="0.15">
      <c r="B6" s="69" t="s">
        <v>4</v>
      </c>
      <c r="C6" s="8">
        <v>2000000</v>
      </c>
      <c r="E6" s="70" t="s">
        <v>17</v>
      </c>
      <c r="F6" s="24">
        <f>E73</f>
        <v>2000000</v>
      </c>
    </row>
    <row r="7" spans="2:9" x14ac:dyDescent="0.15">
      <c r="B7" s="69" t="s">
        <v>5</v>
      </c>
      <c r="C7" s="9">
        <v>43480</v>
      </c>
      <c r="E7" s="70" t="s">
        <v>18</v>
      </c>
      <c r="F7" s="24" t="s">
        <v>20</v>
      </c>
    </row>
    <row r="8" spans="2:9" x14ac:dyDescent="0.15">
      <c r="B8" s="69" t="s">
        <v>6</v>
      </c>
      <c r="C8" s="9">
        <v>43480</v>
      </c>
    </row>
    <row r="9" spans="2:9" x14ac:dyDescent="0.15">
      <c r="B9" s="69" t="s">
        <v>1</v>
      </c>
      <c r="C9" s="10">
        <v>20</v>
      </c>
    </row>
    <row r="10" spans="2:9" x14ac:dyDescent="0.15">
      <c r="B10" s="69" t="s">
        <v>7</v>
      </c>
      <c r="C10" s="11">
        <v>0.15</v>
      </c>
    </row>
    <row r="12" spans="2:9" x14ac:dyDescent="0.15">
      <c r="B12" s="12" t="s">
        <v>2</v>
      </c>
      <c r="C12" s="13" t="s">
        <v>8</v>
      </c>
      <c r="D12" s="14" t="s">
        <v>9</v>
      </c>
      <c r="E12" s="14" t="s">
        <v>10</v>
      </c>
      <c r="F12" s="14" t="s">
        <v>11</v>
      </c>
      <c r="G12" s="14" t="s">
        <v>12</v>
      </c>
    </row>
    <row r="13" spans="2:9" x14ac:dyDescent="0.15">
      <c r="B13" s="33">
        <v>1</v>
      </c>
      <c r="C13" s="34" t="str">
        <f>TEXT(C8,"yyyy年m月")</f>
        <v>2019年1月</v>
      </c>
      <c r="D13" s="35">
        <f>SUM(E13:F13)</f>
        <v>25000</v>
      </c>
      <c r="E13" s="35">
        <f>IF(B13=$C$9,$C$6,0)</f>
        <v>0</v>
      </c>
      <c r="F13" s="35">
        <f>IF(($C$6*($C$10))/12&gt;=0,($C$6*($C$10))/12,0)</f>
        <v>25000</v>
      </c>
      <c r="G13" s="35">
        <f>IF(($C$6-E13)&gt;=0,($C$6-E13),0)</f>
        <v>2000000</v>
      </c>
    </row>
    <row r="14" spans="2:9" x14ac:dyDescent="0.15">
      <c r="B14" s="36">
        <v>2</v>
      </c>
      <c r="C14" s="37" t="str">
        <f>TEXT(EDATE(C13,1),"yyyy年m月")</f>
        <v>2019年2月</v>
      </c>
      <c r="D14" s="38">
        <f t="shared" ref="D14:D72" si="0">SUM(E14:F14)</f>
        <v>25000</v>
      </c>
      <c r="E14" s="38">
        <f t="shared" ref="E14:E72" si="1">IF(B14=$C$9,$C$6,0)</f>
        <v>0</v>
      </c>
      <c r="F14" s="38">
        <f>IF((G13*($C$10))/12&gt;=0,(G13*($C$10))/12,0)</f>
        <v>25000</v>
      </c>
      <c r="G14" s="38">
        <f>IF((G13-E14)&gt;=0,(G13-E14),0)</f>
        <v>2000000</v>
      </c>
    </row>
    <row r="15" spans="2:9" x14ac:dyDescent="0.15">
      <c r="B15" s="36">
        <v>3</v>
      </c>
      <c r="C15" s="37" t="str">
        <f t="shared" ref="C15:C72" si="2">TEXT(EDATE(C14,1),"yyyy年m月")</f>
        <v>2019年3月</v>
      </c>
      <c r="D15" s="38">
        <f t="shared" si="0"/>
        <v>25000</v>
      </c>
      <c r="E15" s="38">
        <f t="shared" si="1"/>
        <v>0</v>
      </c>
      <c r="F15" s="38">
        <f t="shared" ref="F15:F72" si="3">IF((G14*($C$10))/12&gt;=0,(G14*($C$10))/12,0)</f>
        <v>25000</v>
      </c>
      <c r="G15" s="38">
        <f t="shared" ref="G15:G72" si="4">IF((G14-E15)&gt;=0,(G14-E15),0)</f>
        <v>2000000</v>
      </c>
    </row>
    <row r="16" spans="2:9" x14ac:dyDescent="0.15">
      <c r="B16" s="36">
        <v>4</v>
      </c>
      <c r="C16" s="37" t="str">
        <f t="shared" si="2"/>
        <v>2019年4月</v>
      </c>
      <c r="D16" s="38">
        <f t="shared" si="0"/>
        <v>25000</v>
      </c>
      <c r="E16" s="38">
        <f t="shared" si="1"/>
        <v>0</v>
      </c>
      <c r="F16" s="38">
        <f t="shared" si="3"/>
        <v>25000</v>
      </c>
      <c r="G16" s="38">
        <f t="shared" si="4"/>
        <v>2000000</v>
      </c>
    </row>
    <row r="17" spans="2:7" x14ac:dyDescent="0.15">
      <c r="B17" s="36">
        <v>5</v>
      </c>
      <c r="C17" s="37" t="str">
        <f t="shared" si="2"/>
        <v>2019年5月</v>
      </c>
      <c r="D17" s="38">
        <f t="shared" si="0"/>
        <v>25000</v>
      </c>
      <c r="E17" s="38">
        <f t="shared" si="1"/>
        <v>0</v>
      </c>
      <c r="F17" s="38">
        <f t="shared" si="3"/>
        <v>25000</v>
      </c>
      <c r="G17" s="38">
        <f t="shared" si="4"/>
        <v>2000000</v>
      </c>
    </row>
    <row r="18" spans="2:7" x14ac:dyDescent="0.15">
      <c r="B18" s="36">
        <v>6</v>
      </c>
      <c r="C18" s="37" t="str">
        <f t="shared" si="2"/>
        <v>2019年6月</v>
      </c>
      <c r="D18" s="38">
        <f t="shared" si="0"/>
        <v>25000</v>
      </c>
      <c r="E18" s="38">
        <f t="shared" si="1"/>
        <v>0</v>
      </c>
      <c r="F18" s="38">
        <f t="shared" si="3"/>
        <v>25000</v>
      </c>
      <c r="G18" s="38">
        <f t="shared" si="4"/>
        <v>2000000</v>
      </c>
    </row>
    <row r="19" spans="2:7" x14ac:dyDescent="0.15">
      <c r="B19" s="36">
        <v>7</v>
      </c>
      <c r="C19" s="37" t="str">
        <f t="shared" si="2"/>
        <v>2019年7月</v>
      </c>
      <c r="D19" s="38">
        <f t="shared" si="0"/>
        <v>25000</v>
      </c>
      <c r="E19" s="38">
        <f t="shared" si="1"/>
        <v>0</v>
      </c>
      <c r="F19" s="38">
        <f t="shared" si="3"/>
        <v>25000</v>
      </c>
      <c r="G19" s="38">
        <f t="shared" si="4"/>
        <v>2000000</v>
      </c>
    </row>
    <row r="20" spans="2:7" x14ac:dyDescent="0.15">
      <c r="B20" s="36">
        <v>8</v>
      </c>
      <c r="C20" s="37" t="str">
        <f t="shared" si="2"/>
        <v>2019年8月</v>
      </c>
      <c r="D20" s="38">
        <f t="shared" si="0"/>
        <v>25000</v>
      </c>
      <c r="E20" s="38">
        <f t="shared" si="1"/>
        <v>0</v>
      </c>
      <c r="F20" s="38">
        <f t="shared" si="3"/>
        <v>25000</v>
      </c>
      <c r="G20" s="38">
        <f t="shared" si="4"/>
        <v>2000000</v>
      </c>
    </row>
    <row r="21" spans="2:7" x14ac:dyDescent="0.15">
      <c r="B21" s="36">
        <v>9</v>
      </c>
      <c r="C21" s="37" t="str">
        <f t="shared" si="2"/>
        <v>2019年9月</v>
      </c>
      <c r="D21" s="38">
        <f t="shared" si="0"/>
        <v>25000</v>
      </c>
      <c r="E21" s="38">
        <f t="shared" si="1"/>
        <v>0</v>
      </c>
      <c r="F21" s="38">
        <f t="shared" si="3"/>
        <v>25000</v>
      </c>
      <c r="G21" s="38">
        <f t="shared" si="4"/>
        <v>2000000</v>
      </c>
    </row>
    <row r="22" spans="2:7" x14ac:dyDescent="0.15">
      <c r="B22" s="36">
        <v>10</v>
      </c>
      <c r="C22" s="37" t="str">
        <f t="shared" si="2"/>
        <v>2019年10月</v>
      </c>
      <c r="D22" s="38">
        <f t="shared" si="0"/>
        <v>25000</v>
      </c>
      <c r="E22" s="38">
        <f t="shared" si="1"/>
        <v>0</v>
      </c>
      <c r="F22" s="38">
        <f t="shared" si="3"/>
        <v>25000</v>
      </c>
      <c r="G22" s="38">
        <f t="shared" si="4"/>
        <v>2000000</v>
      </c>
    </row>
    <row r="23" spans="2:7" x14ac:dyDescent="0.15">
      <c r="B23" s="36">
        <v>11</v>
      </c>
      <c r="C23" s="37" t="str">
        <f t="shared" si="2"/>
        <v>2019年11月</v>
      </c>
      <c r="D23" s="38">
        <f t="shared" si="0"/>
        <v>25000</v>
      </c>
      <c r="E23" s="38">
        <f t="shared" si="1"/>
        <v>0</v>
      </c>
      <c r="F23" s="38">
        <f t="shared" si="3"/>
        <v>25000</v>
      </c>
      <c r="G23" s="38">
        <f t="shared" si="4"/>
        <v>2000000</v>
      </c>
    </row>
    <row r="24" spans="2:7" x14ac:dyDescent="0.15">
      <c r="B24" s="36">
        <v>12</v>
      </c>
      <c r="C24" s="37" t="str">
        <f t="shared" si="2"/>
        <v>2019年12月</v>
      </c>
      <c r="D24" s="38">
        <f t="shared" si="0"/>
        <v>25000</v>
      </c>
      <c r="E24" s="38">
        <f t="shared" si="1"/>
        <v>0</v>
      </c>
      <c r="F24" s="38">
        <f t="shared" si="3"/>
        <v>25000</v>
      </c>
      <c r="G24" s="38">
        <f t="shared" si="4"/>
        <v>2000000</v>
      </c>
    </row>
    <row r="25" spans="2:7" x14ac:dyDescent="0.15">
      <c r="B25" s="36">
        <v>13</v>
      </c>
      <c r="C25" s="37" t="str">
        <f t="shared" si="2"/>
        <v>2020年1月</v>
      </c>
      <c r="D25" s="38">
        <f t="shared" si="0"/>
        <v>25000</v>
      </c>
      <c r="E25" s="38">
        <f t="shared" si="1"/>
        <v>0</v>
      </c>
      <c r="F25" s="38">
        <f t="shared" si="3"/>
        <v>25000</v>
      </c>
      <c r="G25" s="38">
        <f t="shared" si="4"/>
        <v>2000000</v>
      </c>
    </row>
    <row r="26" spans="2:7" x14ac:dyDescent="0.15">
      <c r="B26" s="36">
        <v>14</v>
      </c>
      <c r="C26" s="37" t="str">
        <f t="shared" si="2"/>
        <v>2020年2月</v>
      </c>
      <c r="D26" s="38">
        <f t="shared" si="0"/>
        <v>25000</v>
      </c>
      <c r="E26" s="38">
        <f t="shared" si="1"/>
        <v>0</v>
      </c>
      <c r="F26" s="38">
        <f t="shared" si="3"/>
        <v>25000</v>
      </c>
      <c r="G26" s="38">
        <f t="shared" si="4"/>
        <v>2000000</v>
      </c>
    </row>
    <row r="27" spans="2:7" x14ac:dyDescent="0.15">
      <c r="B27" s="36">
        <v>15</v>
      </c>
      <c r="C27" s="37" t="str">
        <f t="shared" si="2"/>
        <v>2020年3月</v>
      </c>
      <c r="D27" s="38">
        <f t="shared" si="0"/>
        <v>25000</v>
      </c>
      <c r="E27" s="38">
        <f t="shared" si="1"/>
        <v>0</v>
      </c>
      <c r="F27" s="38">
        <f t="shared" si="3"/>
        <v>25000</v>
      </c>
      <c r="G27" s="38">
        <f t="shared" si="4"/>
        <v>2000000</v>
      </c>
    </row>
    <row r="28" spans="2:7" x14ac:dyDescent="0.15">
      <c r="B28" s="36">
        <v>16</v>
      </c>
      <c r="C28" s="37" t="str">
        <f t="shared" si="2"/>
        <v>2020年4月</v>
      </c>
      <c r="D28" s="38">
        <f t="shared" si="0"/>
        <v>25000</v>
      </c>
      <c r="E28" s="38">
        <f t="shared" si="1"/>
        <v>0</v>
      </c>
      <c r="F28" s="38">
        <f t="shared" si="3"/>
        <v>25000</v>
      </c>
      <c r="G28" s="38">
        <f t="shared" si="4"/>
        <v>2000000</v>
      </c>
    </row>
    <row r="29" spans="2:7" x14ac:dyDescent="0.15">
      <c r="B29" s="36">
        <v>17</v>
      </c>
      <c r="C29" s="37" t="str">
        <f t="shared" si="2"/>
        <v>2020年5月</v>
      </c>
      <c r="D29" s="38">
        <f t="shared" si="0"/>
        <v>25000</v>
      </c>
      <c r="E29" s="38">
        <f t="shared" si="1"/>
        <v>0</v>
      </c>
      <c r="F29" s="38">
        <f t="shared" si="3"/>
        <v>25000</v>
      </c>
      <c r="G29" s="38">
        <f t="shared" si="4"/>
        <v>2000000</v>
      </c>
    </row>
    <row r="30" spans="2:7" x14ac:dyDescent="0.15">
      <c r="B30" s="36">
        <v>18</v>
      </c>
      <c r="C30" s="37" t="str">
        <f t="shared" si="2"/>
        <v>2020年6月</v>
      </c>
      <c r="D30" s="38">
        <f t="shared" si="0"/>
        <v>25000</v>
      </c>
      <c r="E30" s="38">
        <f t="shared" si="1"/>
        <v>0</v>
      </c>
      <c r="F30" s="38">
        <f t="shared" si="3"/>
        <v>25000</v>
      </c>
      <c r="G30" s="38">
        <f t="shared" si="4"/>
        <v>2000000</v>
      </c>
    </row>
    <row r="31" spans="2:7" x14ac:dyDescent="0.15">
      <c r="B31" s="36">
        <v>19</v>
      </c>
      <c r="C31" s="37" t="str">
        <f t="shared" si="2"/>
        <v>2020年7月</v>
      </c>
      <c r="D31" s="38">
        <f t="shared" si="0"/>
        <v>25000</v>
      </c>
      <c r="E31" s="38">
        <f t="shared" si="1"/>
        <v>0</v>
      </c>
      <c r="F31" s="38">
        <f t="shared" si="3"/>
        <v>25000</v>
      </c>
      <c r="G31" s="38">
        <f t="shared" si="4"/>
        <v>2000000</v>
      </c>
    </row>
    <row r="32" spans="2:7" x14ac:dyDescent="0.15">
      <c r="B32" s="36">
        <v>20</v>
      </c>
      <c r="C32" s="37" t="str">
        <f t="shared" si="2"/>
        <v>2020年8月</v>
      </c>
      <c r="D32" s="38">
        <f t="shared" si="0"/>
        <v>2025000</v>
      </c>
      <c r="E32" s="38">
        <f t="shared" si="1"/>
        <v>2000000</v>
      </c>
      <c r="F32" s="38">
        <f t="shared" si="3"/>
        <v>25000</v>
      </c>
      <c r="G32" s="38">
        <f t="shared" si="4"/>
        <v>0</v>
      </c>
    </row>
    <row r="33" spans="2:7" x14ac:dyDescent="0.15">
      <c r="B33" s="36">
        <v>21</v>
      </c>
      <c r="C33" s="37" t="str">
        <f t="shared" si="2"/>
        <v>2020年9月</v>
      </c>
      <c r="D33" s="38">
        <f t="shared" si="0"/>
        <v>0</v>
      </c>
      <c r="E33" s="38">
        <f t="shared" si="1"/>
        <v>0</v>
      </c>
      <c r="F33" s="38">
        <f t="shared" si="3"/>
        <v>0</v>
      </c>
      <c r="G33" s="38">
        <f t="shared" si="4"/>
        <v>0</v>
      </c>
    </row>
    <row r="34" spans="2:7" x14ac:dyDescent="0.15">
      <c r="B34" s="36">
        <v>22</v>
      </c>
      <c r="C34" s="37" t="str">
        <f t="shared" si="2"/>
        <v>2020年10月</v>
      </c>
      <c r="D34" s="38">
        <f t="shared" si="0"/>
        <v>0</v>
      </c>
      <c r="E34" s="38">
        <f t="shared" si="1"/>
        <v>0</v>
      </c>
      <c r="F34" s="38">
        <f t="shared" si="3"/>
        <v>0</v>
      </c>
      <c r="G34" s="38">
        <f t="shared" si="4"/>
        <v>0</v>
      </c>
    </row>
    <row r="35" spans="2:7" x14ac:dyDescent="0.15">
      <c r="B35" s="36">
        <v>23</v>
      </c>
      <c r="C35" s="37" t="str">
        <f t="shared" si="2"/>
        <v>2020年11月</v>
      </c>
      <c r="D35" s="38">
        <f t="shared" si="0"/>
        <v>0</v>
      </c>
      <c r="E35" s="38">
        <f t="shared" si="1"/>
        <v>0</v>
      </c>
      <c r="F35" s="38">
        <f t="shared" si="3"/>
        <v>0</v>
      </c>
      <c r="G35" s="38">
        <f t="shared" si="4"/>
        <v>0</v>
      </c>
    </row>
    <row r="36" spans="2:7" x14ac:dyDescent="0.15">
      <c r="B36" s="36">
        <v>24</v>
      </c>
      <c r="C36" s="37" t="str">
        <f t="shared" si="2"/>
        <v>2020年12月</v>
      </c>
      <c r="D36" s="38">
        <f t="shared" si="0"/>
        <v>0</v>
      </c>
      <c r="E36" s="38">
        <f t="shared" si="1"/>
        <v>0</v>
      </c>
      <c r="F36" s="38">
        <f t="shared" si="3"/>
        <v>0</v>
      </c>
      <c r="G36" s="38">
        <f t="shared" si="4"/>
        <v>0</v>
      </c>
    </row>
    <row r="37" spans="2:7" x14ac:dyDescent="0.15">
      <c r="B37" s="36">
        <v>25</v>
      </c>
      <c r="C37" s="37" t="str">
        <f t="shared" si="2"/>
        <v>2021年1月</v>
      </c>
      <c r="D37" s="38">
        <f t="shared" si="0"/>
        <v>0</v>
      </c>
      <c r="E37" s="38">
        <f t="shared" si="1"/>
        <v>0</v>
      </c>
      <c r="F37" s="38">
        <f t="shared" si="3"/>
        <v>0</v>
      </c>
      <c r="G37" s="38">
        <f t="shared" si="4"/>
        <v>0</v>
      </c>
    </row>
    <row r="38" spans="2:7" x14ac:dyDescent="0.15">
      <c r="B38" s="36">
        <v>26</v>
      </c>
      <c r="C38" s="37" t="str">
        <f t="shared" si="2"/>
        <v>2021年2月</v>
      </c>
      <c r="D38" s="38">
        <f t="shared" si="0"/>
        <v>0</v>
      </c>
      <c r="E38" s="38">
        <f t="shared" si="1"/>
        <v>0</v>
      </c>
      <c r="F38" s="38">
        <f t="shared" si="3"/>
        <v>0</v>
      </c>
      <c r="G38" s="38">
        <f t="shared" si="4"/>
        <v>0</v>
      </c>
    </row>
    <row r="39" spans="2:7" x14ac:dyDescent="0.15">
      <c r="B39" s="36">
        <v>27</v>
      </c>
      <c r="C39" s="37" t="str">
        <f t="shared" si="2"/>
        <v>2021年3月</v>
      </c>
      <c r="D39" s="38">
        <f t="shared" si="0"/>
        <v>0</v>
      </c>
      <c r="E39" s="38">
        <f t="shared" si="1"/>
        <v>0</v>
      </c>
      <c r="F39" s="38">
        <f t="shared" si="3"/>
        <v>0</v>
      </c>
      <c r="G39" s="38">
        <f t="shared" si="4"/>
        <v>0</v>
      </c>
    </row>
    <row r="40" spans="2:7" x14ac:dyDescent="0.15">
      <c r="B40" s="36">
        <v>28</v>
      </c>
      <c r="C40" s="37" t="str">
        <f t="shared" si="2"/>
        <v>2021年4月</v>
      </c>
      <c r="D40" s="38">
        <f t="shared" si="0"/>
        <v>0</v>
      </c>
      <c r="E40" s="38">
        <f t="shared" si="1"/>
        <v>0</v>
      </c>
      <c r="F40" s="38">
        <f t="shared" si="3"/>
        <v>0</v>
      </c>
      <c r="G40" s="38">
        <f t="shared" si="4"/>
        <v>0</v>
      </c>
    </row>
    <row r="41" spans="2:7" x14ac:dyDescent="0.15">
      <c r="B41" s="36">
        <v>29</v>
      </c>
      <c r="C41" s="37" t="str">
        <f t="shared" si="2"/>
        <v>2021年5月</v>
      </c>
      <c r="D41" s="38">
        <f t="shared" si="0"/>
        <v>0</v>
      </c>
      <c r="E41" s="38">
        <f t="shared" si="1"/>
        <v>0</v>
      </c>
      <c r="F41" s="38">
        <f t="shared" si="3"/>
        <v>0</v>
      </c>
      <c r="G41" s="38">
        <f t="shared" si="4"/>
        <v>0</v>
      </c>
    </row>
    <row r="42" spans="2:7" x14ac:dyDescent="0.15">
      <c r="B42" s="36">
        <v>30</v>
      </c>
      <c r="C42" s="37" t="str">
        <f t="shared" si="2"/>
        <v>2021年6月</v>
      </c>
      <c r="D42" s="38">
        <f t="shared" si="0"/>
        <v>0</v>
      </c>
      <c r="E42" s="38">
        <f t="shared" si="1"/>
        <v>0</v>
      </c>
      <c r="F42" s="38">
        <f t="shared" si="3"/>
        <v>0</v>
      </c>
      <c r="G42" s="38">
        <f t="shared" si="4"/>
        <v>0</v>
      </c>
    </row>
    <row r="43" spans="2:7" x14ac:dyDescent="0.15">
      <c r="B43" s="36">
        <v>31</v>
      </c>
      <c r="C43" s="37" t="str">
        <f t="shared" si="2"/>
        <v>2021年7月</v>
      </c>
      <c r="D43" s="38">
        <f t="shared" si="0"/>
        <v>0</v>
      </c>
      <c r="E43" s="38">
        <f t="shared" si="1"/>
        <v>0</v>
      </c>
      <c r="F43" s="38">
        <f t="shared" si="3"/>
        <v>0</v>
      </c>
      <c r="G43" s="38">
        <f t="shared" si="4"/>
        <v>0</v>
      </c>
    </row>
    <row r="44" spans="2:7" x14ac:dyDescent="0.15">
      <c r="B44" s="36">
        <v>32</v>
      </c>
      <c r="C44" s="37" t="str">
        <f t="shared" si="2"/>
        <v>2021年8月</v>
      </c>
      <c r="D44" s="38">
        <f t="shared" si="0"/>
        <v>0</v>
      </c>
      <c r="E44" s="38">
        <f t="shared" si="1"/>
        <v>0</v>
      </c>
      <c r="F44" s="38">
        <f t="shared" si="3"/>
        <v>0</v>
      </c>
      <c r="G44" s="38">
        <f t="shared" si="4"/>
        <v>0</v>
      </c>
    </row>
    <row r="45" spans="2:7" x14ac:dyDescent="0.15">
      <c r="B45" s="36">
        <v>33</v>
      </c>
      <c r="C45" s="37" t="str">
        <f t="shared" si="2"/>
        <v>2021年9月</v>
      </c>
      <c r="D45" s="38">
        <f t="shared" si="0"/>
        <v>0</v>
      </c>
      <c r="E45" s="38">
        <f t="shared" si="1"/>
        <v>0</v>
      </c>
      <c r="F45" s="38">
        <f t="shared" si="3"/>
        <v>0</v>
      </c>
      <c r="G45" s="38">
        <f t="shared" si="4"/>
        <v>0</v>
      </c>
    </row>
    <row r="46" spans="2:7" x14ac:dyDescent="0.15">
      <c r="B46" s="36">
        <v>34</v>
      </c>
      <c r="C46" s="37" t="str">
        <f t="shared" si="2"/>
        <v>2021年10月</v>
      </c>
      <c r="D46" s="38">
        <f t="shared" si="0"/>
        <v>0</v>
      </c>
      <c r="E46" s="38">
        <f t="shared" si="1"/>
        <v>0</v>
      </c>
      <c r="F46" s="38">
        <f t="shared" si="3"/>
        <v>0</v>
      </c>
      <c r="G46" s="38">
        <f t="shared" si="4"/>
        <v>0</v>
      </c>
    </row>
    <row r="47" spans="2:7" x14ac:dyDescent="0.15">
      <c r="B47" s="36">
        <v>35</v>
      </c>
      <c r="C47" s="37" t="str">
        <f t="shared" si="2"/>
        <v>2021年11月</v>
      </c>
      <c r="D47" s="38">
        <f t="shared" si="0"/>
        <v>0</v>
      </c>
      <c r="E47" s="38">
        <f t="shared" si="1"/>
        <v>0</v>
      </c>
      <c r="F47" s="38">
        <f t="shared" si="3"/>
        <v>0</v>
      </c>
      <c r="G47" s="38">
        <f t="shared" si="4"/>
        <v>0</v>
      </c>
    </row>
    <row r="48" spans="2:7" x14ac:dyDescent="0.15">
      <c r="B48" s="36">
        <v>36</v>
      </c>
      <c r="C48" s="37" t="str">
        <f t="shared" si="2"/>
        <v>2021年12月</v>
      </c>
      <c r="D48" s="38">
        <f t="shared" si="0"/>
        <v>0</v>
      </c>
      <c r="E48" s="38">
        <f t="shared" si="1"/>
        <v>0</v>
      </c>
      <c r="F48" s="38">
        <f t="shared" si="3"/>
        <v>0</v>
      </c>
      <c r="G48" s="38">
        <f t="shared" si="4"/>
        <v>0</v>
      </c>
    </row>
    <row r="49" spans="2:7" x14ac:dyDescent="0.15">
      <c r="B49" s="36">
        <v>37</v>
      </c>
      <c r="C49" s="37" t="str">
        <f t="shared" si="2"/>
        <v>2022年1月</v>
      </c>
      <c r="D49" s="38">
        <f t="shared" si="0"/>
        <v>0</v>
      </c>
      <c r="E49" s="38">
        <f t="shared" si="1"/>
        <v>0</v>
      </c>
      <c r="F49" s="38">
        <f t="shared" si="3"/>
        <v>0</v>
      </c>
      <c r="G49" s="38">
        <f t="shared" si="4"/>
        <v>0</v>
      </c>
    </row>
    <row r="50" spans="2:7" x14ac:dyDescent="0.15">
      <c r="B50" s="36">
        <v>38</v>
      </c>
      <c r="C50" s="37" t="str">
        <f t="shared" si="2"/>
        <v>2022年2月</v>
      </c>
      <c r="D50" s="38">
        <f t="shared" si="0"/>
        <v>0</v>
      </c>
      <c r="E50" s="38">
        <f t="shared" si="1"/>
        <v>0</v>
      </c>
      <c r="F50" s="38">
        <f t="shared" si="3"/>
        <v>0</v>
      </c>
      <c r="G50" s="38">
        <f t="shared" si="4"/>
        <v>0</v>
      </c>
    </row>
    <row r="51" spans="2:7" x14ac:dyDescent="0.15">
      <c r="B51" s="36">
        <v>39</v>
      </c>
      <c r="C51" s="37" t="str">
        <f t="shared" si="2"/>
        <v>2022年3月</v>
      </c>
      <c r="D51" s="38">
        <f t="shared" si="0"/>
        <v>0</v>
      </c>
      <c r="E51" s="38">
        <f t="shared" si="1"/>
        <v>0</v>
      </c>
      <c r="F51" s="38">
        <f t="shared" si="3"/>
        <v>0</v>
      </c>
      <c r="G51" s="38">
        <f t="shared" si="4"/>
        <v>0</v>
      </c>
    </row>
    <row r="52" spans="2:7" x14ac:dyDescent="0.15">
      <c r="B52" s="36">
        <v>40</v>
      </c>
      <c r="C52" s="37" t="str">
        <f t="shared" si="2"/>
        <v>2022年4月</v>
      </c>
      <c r="D52" s="38">
        <f t="shared" si="0"/>
        <v>0</v>
      </c>
      <c r="E52" s="38">
        <f t="shared" si="1"/>
        <v>0</v>
      </c>
      <c r="F52" s="38">
        <f t="shared" si="3"/>
        <v>0</v>
      </c>
      <c r="G52" s="38">
        <f t="shared" si="4"/>
        <v>0</v>
      </c>
    </row>
    <row r="53" spans="2:7" x14ac:dyDescent="0.15">
      <c r="B53" s="36">
        <v>41</v>
      </c>
      <c r="C53" s="37" t="str">
        <f t="shared" si="2"/>
        <v>2022年5月</v>
      </c>
      <c r="D53" s="38">
        <f t="shared" si="0"/>
        <v>0</v>
      </c>
      <c r="E53" s="38">
        <f t="shared" si="1"/>
        <v>0</v>
      </c>
      <c r="F53" s="38">
        <f t="shared" si="3"/>
        <v>0</v>
      </c>
      <c r="G53" s="38">
        <f t="shared" si="4"/>
        <v>0</v>
      </c>
    </row>
    <row r="54" spans="2:7" x14ac:dyDescent="0.15">
      <c r="B54" s="36">
        <v>42</v>
      </c>
      <c r="C54" s="37" t="str">
        <f t="shared" si="2"/>
        <v>2022年6月</v>
      </c>
      <c r="D54" s="38">
        <f t="shared" si="0"/>
        <v>0</v>
      </c>
      <c r="E54" s="38">
        <f t="shared" si="1"/>
        <v>0</v>
      </c>
      <c r="F54" s="38">
        <f t="shared" si="3"/>
        <v>0</v>
      </c>
      <c r="G54" s="38">
        <f t="shared" si="4"/>
        <v>0</v>
      </c>
    </row>
    <row r="55" spans="2:7" x14ac:dyDescent="0.15">
      <c r="B55" s="36">
        <v>43</v>
      </c>
      <c r="C55" s="37" t="str">
        <f t="shared" si="2"/>
        <v>2022年7月</v>
      </c>
      <c r="D55" s="38">
        <f t="shared" si="0"/>
        <v>0</v>
      </c>
      <c r="E55" s="38">
        <f t="shared" si="1"/>
        <v>0</v>
      </c>
      <c r="F55" s="38">
        <f t="shared" si="3"/>
        <v>0</v>
      </c>
      <c r="G55" s="38">
        <f t="shared" si="4"/>
        <v>0</v>
      </c>
    </row>
    <row r="56" spans="2:7" x14ac:dyDescent="0.15">
      <c r="B56" s="36">
        <v>44</v>
      </c>
      <c r="C56" s="37" t="str">
        <f t="shared" si="2"/>
        <v>2022年8月</v>
      </c>
      <c r="D56" s="38">
        <f t="shared" si="0"/>
        <v>0</v>
      </c>
      <c r="E56" s="38">
        <f t="shared" si="1"/>
        <v>0</v>
      </c>
      <c r="F56" s="38">
        <f t="shared" si="3"/>
        <v>0</v>
      </c>
      <c r="G56" s="38">
        <f t="shared" si="4"/>
        <v>0</v>
      </c>
    </row>
    <row r="57" spans="2:7" x14ac:dyDescent="0.15">
      <c r="B57" s="36">
        <v>45</v>
      </c>
      <c r="C57" s="37" t="str">
        <f t="shared" si="2"/>
        <v>2022年9月</v>
      </c>
      <c r="D57" s="38">
        <f t="shared" si="0"/>
        <v>0</v>
      </c>
      <c r="E57" s="38">
        <f t="shared" si="1"/>
        <v>0</v>
      </c>
      <c r="F57" s="38">
        <f t="shared" si="3"/>
        <v>0</v>
      </c>
      <c r="G57" s="38">
        <f t="shared" si="4"/>
        <v>0</v>
      </c>
    </row>
    <row r="58" spans="2:7" x14ac:dyDescent="0.15">
      <c r="B58" s="36">
        <v>46</v>
      </c>
      <c r="C58" s="37" t="str">
        <f t="shared" si="2"/>
        <v>2022年10月</v>
      </c>
      <c r="D58" s="38">
        <f t="shared" si="0"/>
        <v>0</v>
      </c>
      <c r="E58" s="38">
        <f t="shared" si="1"/>
        <v>0</v>
      </c>
      <c r="F58" s="38">
        <f t="shared" si="3"/>
        <v>0</v>
      </c>
      <c r="G58" s="38">
        <f t="shared" si="4"/>
        <v>0</v>
      </c>
    </row>
    <row r="59" spans="2:7" x14ac:dyDescent="0.15">
      <c r="B59" s="36">
        <v>47</v>
      </c>
      <c r="C59" s="37" t="str">
        <f t="shared" si="2"/>
        <v>2022年11月</v>
      </c>
      <c r="D59" s="38">
        <f t="shared" si="0"/>
        <v>0</v>
      </c>
      <c r="E59" s="38">
        <f t="shared" si="1"/>
        <v>0</v>
      </c>
      <c r="F59" s="38">
        <f t="shared" si="3"/>
        <v>0</v>
      </c>
      <c r="G59" s="38">
        <f t="shared" si="4"/>
        <v>0</v>
      </c>
    </row>
    <row r="60" spans="2:7" x14ac:dyDescent="0.15">
      <c r="B60" s="36">
        <v>48</v>
      </c>
      <c r="C60" s="37" t="str">
        <f t="shared" si="2"/>
        <v>2022年12月</v>
      </c>
      <c r="D60" s="38">
        <f t="shared" si="0"/>
        <v>0</v>
      </c>
      <c r="E60" s="38">
        <f t="shared" si="1"/>
        <v>0</v>
      </c>
      <c r="F60" s="38">
        <f t="shared" si="3"/>
        <v>0</v>
      </c>
      <c r="G60" s="38">
        <f t="shared" si="4"/>
        <v>0</v>
      </c>
    </row>
    <row r="61" spans="2:7" x14ac:dyDescent="0.15">
      <c r="B61" s="36">
        <v>49</v>
      </c>
      <c r="C61" s="37" t="str">
        <f t="shared" si="2"/>
        <v>2023年1月</v>
      </c>
      <c r="D61" s="38">
        <f t="shared" si="0"/>
        <v>0</v>
      </c>
      <c r="E61" s="38">
        <f t="shared" si="1"/>
        <v>0</v>
      </c>
      <c r="F61" s="38">
        <f t="shared" si="3"/>
        <v>0</v>
      </c>
      <c r="G61" s="38">
        <f t="shared" si="4"/>
        <v>0</v>
      </c>
    </row>
    <row r="62" spans="2:7" x14ac:dyDescent="0.15">
      <c r="B62" s="36">
        <v>50</v>
      </c>
      <c r="C62" s="37" t="str">
        <f t="shared" si="2"/>
        <v>2023年2月</v>
      </c>
      <c r="D62" s="38">
        <f t="shared" si="0"/>
        <v>0</v>
      </c>
      <c r="E62" s="38">
        <f t="shared" si="1"/>
        <v>0</v>
      </c>
      <c r="F62" s="38">
        <f t="shared" si="3"/>
        <v>0</v>
      </c>
      <c r="G62" s="38">
        <f t="shared" si="4"/>
        <v>0</v>
      </c>
    </row>
    <row r="63" spans="2:7" x14ac:dyDescent="0.15">
      <c r="B63" s="36">
        <v>51</v>
      </c>
      <c r="C63" s="37" t="str">
        <f t="shared" si="2"/>
        <v>2023年3月</v>
      </c>
      <c r="D63" s="38">
        <f t="shared" si="0"/>
        <v>0</v>
      </c>
      <c r="E63" s="38">
        <f t="shared" si="1"/>
        <v>0</v>
      </c>
      <c r="F63" s="38">
        <f t="shared" si="3"/>
        <v>0</v>
      </c>
      <c r="G63" s="38">
        <f t="shared" si="4"/>
        <v>0</v>
      </c>
    </row>
    <row r="64" spans="2:7" x14ac:dyDescent="0.15">
      <c r="B64" s="36">
        <v>52</v>
      </c>
      <c r="C64" s="37" t="str">
        <f t="shared" si="2"/>
        <v>2023年4月</v>
      </c>
      <c r="D64" s="38">
        <f t="shared" si="0"/>
        <v>0</v>
      </c>
      <c r="E64" s="38">
        <f t="shared" si="1"/>
        <v>0</v>
      </c>
      <c r="F64" s="38">
        <f t="shared" si="3"/>
        <v>0</v>
      </c>
      <c r="G64" s="38">
        <f t="shared" si="4"/>
        <v>0</v>
      </c>
    </row>
    <row r="65" spans="2:7" x14ac:dyDescent="0.15">
      <c r="B65" s="36">
        <v>53</v>
      </c>
      <c r="C65" s="37" t="str">
        <f t="shared" si="2"/>
        <v>2023年5月</v>
      </c>
      <c r="D65" s="38">
        <f t="shared" si="0"/>
        <v>0</v>
      </c>
      <c r="E65" s="38">
        <f t="shared" si="1"/>
        <v>0</v>
      </c>
      <c r="F65" s="38">
        <f t="shared" si="3"/>
        <v>0</v>
      </c>
      <c r="G65" s="38">
        <f t="shared" si="4"/>
        <v>0</v>
      </c>
    </row>
    <row r="66" spans="2:7" x14ac:dyDescent="0.15">
      <c r="B66" s="36">
        <v>54</v>
      </c>
      <c r="C66" s="37" t="str">
        <f t="shared" si="2"/>
        <v>2023年6月</v>
      </c>
      <c r="D66" s="38">
        <f t="shared" si="0"/>
        <v>0</v>
      </c>
      <c r="E66" s="38">
        <f t="shared" si="1"/>
        <v>0</v>
      </c>
      <c r="F66" s="38">
        <f t="shared" si="3"/>
        <v>0</v>
      </c>
      <c r="G66" s="38">
        <f t="shared" si="4"/>
        <v>0</v>
      </c>
    </row>
    <row r="67" spans="2:7" x14ac:dyDescent="0.15">
      <c r="B67" s="36">
        <v>55</v>
      </c>
      <c r="C67" s="37" t="str">
        <f t="shared" si="2"/>
        <v>2023年7月</v>
      </c>
      <c r="D67" s="38">
        <f t="shared" si="0"/>
        <v>0</v>
      </c>
      <c r="E67" s="38">
        <f t="shared" si="1"/>
        <v>0</v>
      </c>
      <c r="F67" s="38">
        <f t="shared" si="3"/>
        <v>0</v>
      </c>
      <c r="G67" s="38">
        <f t="shared" si="4"/>
        <v>0</v>
      </c>
    </row>
    <row r="68" spans="2:7" x14ac:dyDescent="0.15">
      <c r="B68" s="36">
        <v>56</v>
      </c>
      <c r="C68" s="37" t="str">
        <f t="shared" si="2"/>
        <v>2023年8月</v>
      </c>
      <c r="D68" s="38">
        <f t="shared" si="0"/>
        <v>0</v>
      </c>
      <c r="E68" s="38">
        <f t="shared" si="1"/>
        <v>0</v>
      </c>
      <c r="F68" s="38">
        <f t="shared" si="3"/>
        <v>0</v>
      </c>
      <c r="G68" s="38">
        <f t="shared" si="4"/>
        <v>0</v>
      </c>
    </row>
    <row r="69" spans="2:7" x14ac:dyDescent="0.15">
      <c r="B69" s="36">
        <v>57</v>
      </c>
      <c r="C69" s="37" t="str">
        <f t="shared" si="2"/>
        <v>2023年9月</v>
      </c>
      <c r="D69" s="38">
        <f t="shared" si="0"/>
        <v>0</v>
      </c>
      <c r="E69" s="38">
        <f t="shared" si="1"/>
        <v>0</v>
      </c>
      <c r="F69" s="38">
        <f t="shared" si="3"/>
        <v>0</v>
      </c>
      <c r="G69" s="38">
        <f t="shared" si="4"/>
        <v>0</v>
      </c>
    </row>
    <row r="70" spans="2:7" x14ac:dyDescent="0.15">
      <c r="B70" s="36">
        <v>58</v>
      </c>
      <c r="C70" s="37" t="str">
        <f t="shared" si="2"/>
        <v>2023年10月</v>
      </c>
      <c r="D70" s="38">
        <f t="shared" si="0"/>
        <v>0</v>
      </c>
      <c r="E70" s="38">
        <f t="shared" si="1"/>
        <v>0</v>
      </c>
      <c r="F70" s="38">
        <f t="shared" si="3"/>
        <v>0</v>
      </c>
      <c r="G70" s="38">
        <f t="shared" si="4"/>
        <v>0</v>
      </c>
    </row>
    <row r="71" spans="2:7" x14ac:dyDescent="0.15">
      <c r="B71" s="36">
        <v>59</v>
      </c>
      <c r="C71" s="37" t="str">
        <f t="shared" si="2"/>
        <v>2023年11月</v>
      </c>
      <c r="D71" s="38">
        <f t="shared" si="0"/>
        <v>0</v>
      </c>
      <c r="E71" s="38">
        <f t="shared" si="1"/>
        <v>0</v>
      </c>
      <c r="F71" s="38">
        <f t="shared" si="3"/>
        <v>0</v>
      </c>
      <c r="G71" s="38">
        <f t="shared" si="4"/>
        <v>0</v>
      </c>
    </row>
    <row r="72" spans="2:7" x14ac:dyDescent="0.15">
      <c r="B72" s="39">
        <v>60</v>
      </c>
      <c r="C72" s="40" t="str">
        <f t="shared" si="2"/>
        <v>2023年12月</v>
      </c>
      <c r="D72" s="41">
        <f t="shared" si="0"/>
        <v>0</v>
      </c>
      <c r="E72" s="38">
        <f t="shared" si="1"/>
        <v>0</v>
      </c>
      <c r="F72" s="38">
        <f t="shared" si="3"/>
        <v>0</v>
      </c>
      <c r="G72" s="38">
        <f t="shared" si="4"/>
        <v>0</v>
      </c>
    </row>
    <row r="73" spans="2:7" x14ac:dyDescent="0.15">
      <c r="B73" s="42" t="s">
        <v>0</v>
      </c>
      <c r="C73" s="43"/>
      <c r="D73" s="24">
        <f>SUM(D13:D72)</f>
        <v>2500000</v>
      </c>
      <c r="E73" s="24">
        <f t="shared" ref="E73:F73" si="5">SUM(E13:E72)</f>
        <v>2000000</v>
      </c>
      <c r="F73" s="24">
        <f t="shared" si="5"/>
        <v>500000</v>
      </c>
      <c r="G73" s="24">
        <f t="shared" ref="G73" si="6">G72-E73</f>
        <v>-2000000</v>
      </c>
    </row>
  </sheetData>
  <phoneticPr fontId="3"/>
  <pageMargins left="0.7" right="0.7" top="0.75" bottom="0.75" header="0.3" footer="0.3"/>
  <pageSetup paperSize="9" scale="8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9239B4-CD99-494C-977B-940F85C24D10}">
  <sheetPr>
    <tabColor rgb="FFFFFF00"/>
  </sheetPr>
  <dimension ref="B2:C56"/>
  <sheetViews>
    <sheetView workbookViewId="0">
      <selection activeCell="L58" sqref="L58"/>
    </sheetView>
  </sheetViews>
  <sheetFormatPr defaultRowHeight="11.25" x14ac:dyDescent="0.15"/>
  <cols>
    <col min="1" max="16384" width="9" style="71"/>
  </cols>
  <sheetData>
    <row r="2" spans="2:3" x14ac:dyDescent="0.15">
      <c r="B2" s="71" t="s">
        <v>25</v>
      </c>
    </row>
    <row r="4" spans="2:3" x14ac:dyDescent="0.15">
      <c r="B4" s="71" t="s">
        <v>26</v>
      </c>
      <c r="C4" s="71" t="s">
        <v>27</v>
      </c>
    </row>
    <row r="6" spans="2:3" x14ac:dyDescent="0.15">
      <c r="B6" s="71">
        <v>1</v>
      </c>
      <c r="C6" s="71" t="s">
        <v>28</v>
      </c>
    </row>
    <row r="7" spans="2:3" x14ac:dyDescent="0.15">
      <c r="B7" s="71">
        <v>2</v>
      </c>
      <c r="C7" s="71" t="s">
        <v>29</v>
      </c>
    </row>
    <row r="8" spans="2:3" x14ac:dyDescent="0.15">
      <c r="B8" s="71">
        <v>3</v>
      </c>
      <c r="C8" s="71" t="s">
        <v>30</v>
      </c>
    </row>
    <row r="10" spans="2:3" x14ac:dyDescent="0.15">
      <c r="B10" s="71" t="s">
        <v>31</v>
      </c>
      <c r="C10" s="71" t="s">
        <v>32</v>
      </c>
    </row>
    <row r="21" spans="2:3" x14ac:dyDescent="0.15">
      <c r="B21" s="71" t="s">
        <v>33</v>
      </c>
      <c r="C21" s="71" t="s">
        <v>34</v>
      </c>
    </row>
    <row r="53" spans="2:3" x14ac:dyDescent="0.15">
      <c r="B53" s="71" t="s">
        <v>35</v>
      </c>
      <c r="C53" s="71" t="s">
        <v>38</v>
      </c>
    </row>
    <row r="55" spans="2:3" x14ac:dyDescent="0.15">
      <c r="C55" s="71" t="s">
        <v>36</v>
      </c>
    </row>
    <row r="56" spans="2:3" x14ac:dyDescent="0.15">
      <c r="C56" s="71" t="s">
        <v>37</v>
      </c>
    </row>
  </sheetData>
  <phoneticPr fontId="3"/>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元利均等返済</vt:lpstr>
      <vt:lpstr>元金均等返済</vt:lpstr>
      <vt:lpstr>元金一括返済</vt:lpstr>
      <vt:lpstr>使い方</vt:lpstr>
      <vt:lpstr>元金一括返済!Print_Area</vt:lpstr>
      <vt:lpstr>元金均等返済!Print_Area</vt:lpstr>
      <vt:lpstr>元利均等返済!Print_Area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wakathan</dc:creator>
  <cp:lastModifiedBy>savee2</cp:lastModifiedBy>
  <cp:lastPrinted>2020-01-14T01:45:35Z</cp:lastPrinted>
  <dcterms:created xsi:type="dcterms:W3CDTF">2016-09-29T01:20:58Z</dcterms:created>
  <dcterms:modified xsi:type="dcterms:W3CDTF">2020-01-14T01:45:38Z</dcterms:modified>
</cp:coreProperties>
</file>